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SOUKROMÉ\SKAUTI\KRAJ PRAHA\GRANTY MHMP\2022\"/>
    </mc:Choice>
  </mc:AlternateContent>
  <xr:revisionPtr revIDLastSave="0" documentId="8_{A0B0EE1D-6464-461A-8249-FD2D9469EA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346" i="1" l="1"/>
  <c r="L50" i="1"/>
  <c r="L324" i="1"/>
  <c r="L286" i="1"/>
  <c r="L41" i="1"/>
  <c r="L365" i="1"/>
  <c r="L359" i="1"/>
  <c r="L352" i="1"/>
  <c r="L340" i="1"/>
  <c r="L334" i="1"/>
  <c r="L318" i="1"/>
  <c r="L312" i="1"/>
  <c r="L305" i="1"/>
  <c r="L300" i="1"/>
  <c r="L293" i="1"/>
  <c r="L280" i="1"/>
  <c r="L273" i="1"/>
  <c r="L269" i="1"/>
  <c r="L261" i="1"/>
  <c r="L256" i="1"/>
  <c r="L249" i="1"/>
  <c r="L241" i="1"/>
  <c r="L232" i="1"/>
  <c r="L225" i="1"/>
  <c r="L216" i="1"/>
  <c r="L210" i="1"/>
  <c r="L205" i="1"/>
  <c r="L195" i="1"/>
  <c r="L188" i="1"/>
  <c r="L182" i="1"/>
  <c r="L177" i="1"/>
  <c r="L172" i="1"/>
  <c r="L165" i="1"/>
  <c r="L158" i="1"/>
  <c r="L145" i="1"/>
  <c r="L134" i="1"/>
  <c r="L128" i="1"/>
  <c r="L122" i="1"/>
  <c r="L113" i="1"/>
  <c r="L101" i="1"/>
  <c r="L95" i="1"/>
  <c r="L87" i="1"/>
  <c r="L80" i="1"/>
  <c r="L69" i="1"/>
  <c r="L63" i="1"/>
  <c r="L57" i="1"/>
  <c r="L33" i="1"/>
  <c r="L28" i="1"/>
  <c r="L19" i="1"/>
  <c r="L13" i="1"/>
  <c r="L109" i="1"/>
  <c r="L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%username%istrator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organizační jednotka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provozní náklady, vč. drobné údržby, vybavení klubovny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opravy kluboven</t>
        </r>
      </text>
    </comment>
    <comment ref="E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MTZ</t>
        </r>
      </text>
    </comment>
    <comment ref="F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tábory mimo území Hlavního města Prahy</t>
        </r>
      </text>
    </comment>
    <comment ref="G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příměstské tábory na území Hlavního města Prahy</t>
        </r>
      </text>
    </comment>
    <comment ref="H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akce pro veřejnost na území Hlavního města Prahy - technické zabezpečení</t>
        </r>
      </text>
    </comment>
    <comment ref="I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krátkodobé akce</t>
        </r>
      </text>
    </comment>
    <comment ref="J3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zahraniční akce</t>
        </r>
      </text>
    </comment>
    <comment ref="K3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%username%istrator:</t>
        </r>
        <r>
          <rPr>
            <sz val="9"/>
            <color indexed="81"/>
            <rFont val="Tahoma"/>
            <family val="2"/>
            <charset val="238"/>
          </rPr>
          <t xml:space="preserve">
kurzy</t>
        </r>
      </text>
    </comment>
  </commentList>
</comments>
</file>

<file path=xl/sharedStrings.xml><?xml version="1.0" encoding="utf-8"?>
<sst xmlns="http://schemas.openxmlformats.org/spreadsheetml/2006/main" count="388" uniqueCount="328">
  <si>
    <t>OJ</t>
  </si>
  <si>
    <t>Středisko STOVKA</t>
  </si>
  <si>
    <t>I.a</t>
  </si>
  <si>
    <t>klubovna 110 oddílu Stodesítka, Brechtova 828/14, Praha 4, Chodov</t>
  </si>
  <si>
    <t>klubovna 148. oddílu, Jerevanská 110/16, Praha 10</t>
  </si>
  <si>
    <t>I.b</t>
  </si>
  <si>
    <t>I.c</t>
  </si>
  <si>
    <t>II.a</t>
  </si>
  <si>
    <t>II.b</t>
  </si>
  <si>
    <t>III.</t>
  </si>
  <si>
    <t>IV.</t>
  </si>
  <si>
    <t>V.</t>
  </si>
  <si>
    <t>VI.</t>
  </si>
  <si>
    <t>klubovna 150. oddílu, Přípotoční 869/19, Praha 10</t>
  </si>
  <si>
    <t>MTZ</t>
  </si>
  <si>
    <t>Středisko Pasát</t>
  </si>
  <si>
    <t>klubovna K Milíčovu 674/21, Praha 4</t>
  </si>
  <si>
    <t>Středisko Sova</t>
  </si>
  <si>
    <t>Středisko 77 ROD SOVY</t>
  </si>
  <si>
    <t>klubovna 52. oddílu Origami, Opletalova 923/10</t>
  </si>
  <si>
    <t>klubovna 301. oddílu Sovy, Bělocerkevská 1049/3, Praha 10</t>
  </si>
  <si>
    <t>klubovna 302. oddílu Watuta, V Olšinách 421/37, Praha 10, Strašnice</t>
  </si>
  <si>
    <t>klubovna 311. oddílu Káňata, Dětská 2443/41, Praha 10, Strašnice</t>
  </si>
  <si>
    <t>Středisko Šípů</t>
  </si>
  <si>
    <t>klubovna Loučimská 1052/1, Praha 10, Hostivař</t>
  </si>
  <si>
    <t>klubovna Práčská, Praha 10, Záběhlice</t>
  </si>
  <si>
    <t>sklad I, Práčská 2592/83, Praha 10, Záběhlice</t>
  </si>
  <si>
    <t>sklad II, Práčská 2593/85, Praha 10, Záběhlice</t>
  </si>
  <si>
    <t>Středisko 93 Praha</t>
  </si>
  <si>
    <t>klubovna U přehrady (Výstavní) 54, Praha 4, Háje</t>
  </si>
  <si>
    <t>klubovna Schulhoffova (Květnového vítězství) 938, Praha 4, Háje</t>
  </si>
  <si>
    <t>Středisko Scarabeus</t>
  </si>
  <si>
    <t>klubovna Sedmidomky 2021/22, Pod Bohdalcem I 150, Praha 10, Michle</t>
  </si>
  <si>
    <t>Středisko J. Rady</t>
  </si>
  <si>
    <t>klubovna Dětská 2462/7, Praha 10, Strašnice</t>
  </si>
  <si>
    <t>klubovna Donovalská 2331/53, Praha 4, Chodov</t>
  </si>
  <si>
    <t>sklad Oravská 1896/4, Praha 10, Strašnice</t>
  </si>
  <si>
    <t>sklad Přetlucká, Praha 10, Strašnice</t>
  </si>
  <si>
    <t>Středisko Uragan Zbraslav</t>
  </si>
  <si>
    <t>klubovna U Prádelny 668, Praha 5, Zbraslav</t>
  </si>
  <si>
    <t>Středisko Dvojka</t>
  </si>
  <si>
    <t>klubovna pro Radioklub OK1RAJ, Rozšířená 11, Praha 8, Libeň</t>
  </si>
  <si>
    <t>klubovna oddílu Wakan, Amforová 1897, Praha 5, Stodůlky</t>
  </si>
  <si>
    <t>klubovna oddílů Pražská Dvojka a Sluníčko, Bělehradská 449/51, Praha 2, Vinohrady</t>
  </si>
  <si>
    <t>loděnice, U Kempingu 82, Praha 4, Braník</t>
  </si>
  <si>
    <t>Napříč Prahou - Přes tři jezy</t>
  </si>
  <si>
    <t>Středisko Polaris</t>
  </si>
  <si>
    <t>Středisko Maják</t>
  </si>
  <si>
    <t>klubovna Na Zlíchově 221/8, Praha 5, Hlubočepy</t>
  </si>
  <si>
    <t>Svatomartinský průvod na Vyšehradě</t>
  </si>
  <si>
    <t>Středisko bratří Mašínů</t>
  </si>
  <si>
    <t>klubovna Čihákova 1791/20, Praha 9, Libeň</t>
  </si>
  <si>
    <t>Středisko Arcus</t>
  </si>
  <si>
    <t>klubovna Přemyslovská 1925/40, Praha 3, Žižkov</t>
  </si>
  <si>
    <t>klubovna Nerudova 240/33, Praha 1, Malá Strana</t>
  </si>
  <si>
    <t>4. přístav Jana Nerudy</t>
  </si>
  <si>
    <t>klubovna 4. přístavu, Pitterova 2892/1, Praha 3, Žižkov</t>
  </si>
  <si>
    <t>Přístav Pětka</t>
  </si>
  <si>
    <t>555 klubovna přístavu Pětka Praha, Karoliny Světlé 317/15, Praha 1, Staré Město</t>
  </si>
  <si>
    <t>61. středisko Vítkov</t>
  </si>
  <si>
    <t>klubovna Vítkov, Korunní 1440/60, Praha 2, Vinohrady</t>
  </si>
  <si>
    <t>5. středisko Modřany</t>
  </si>
  <si>
    <t>klubovna Kamýk, Ke Kamýku 686/2, Praha 4, Kamýk</t>
  </si>
  <si>
    <t>loděnice Braník, U Kempingu 82, Praha 4, Braník</t>
  </si>
  <si>
    <t>sklad Modřany, Těšíkova 986, Praha 4, Modřany</t>
  </si>
  <si>
    <t>7. středisko Blaník</t>
  </si>
  <si>
    <t>klubovna v Krčské sokolovně, Za Obecním úřadem 245/7, Praha 4, Krč</t>
  </si>
  <si>
    <t>klubovna na Spořilově, Roztylské sady 2500, Praha 4, Záběhlice</t>
  </si>
  <si>
    <t>klubovna Modřany, Botevova 4400/1, Praha 4, Modřany</t>
  </si>
  <si>
    <t>Středisko Platan</t>
  </si>
  <si>
    <t>klubovna Na Dolinách 1278/47, Praha 4, Nusle</t>
  </si>
  <si>
    <t>klubovna Viktorinova 1122/1, Praha 4, Nusle</t>
  </si>
  <si>
    <t>34. středisko Ostříž</t>
  </si>
  <si>
    <t>klubovna v areálu Tempo, V Zahradní čtvrti 11, Praha 4, Lhotka</t>
  </si>
  <si>
    <t>klubovna v areálu V Podzámčí, Vídeňská 744/2, Praha 4, Krč</t>
  </si>
  <si>
    <t>klubovna střediska Paprsek, Golčova 24/7, Praha 4, Kunratice</t>
  </si>
  <si>
    <t>Středisko Paprsek Praha-Kunratice</t>
  </si>
  <si>
    <t>Středisko Trilobit</t>
  </si>
  <si>
    <t>Středisko 55 Vatra</t>
  </si>
  <si>
    <t>klubovna Kurzova 2245/6, Praha 5, Stodůlky</t>
  </si>
  <si>
    <t>Středisko Hiawatha</t>
  </si>
  <si>
    <t>sklad vybavení Kettnerova 2054/12, Praha 5, Stodůlky</t>
  </si>
  <si>
    <t>klubovna Kuncova 2573/3a, Praha 5, Stodůlky</t>
  </si>
  <si>
    <t>klubovna Mohylová 1966/8, Praha 5, Stodůlky</t>
  </si>
  <si>
    <t>klubovna Zoubkova 1203/8, Praha 5, Smíchov</t>
  </si>
  <si>
    <t>Středisko Mawadani Praha 5</t>
  </si>
  <si>
    <t>klubovna U Okrouhlíku 38, Praha 5, Smíchov</t>
  </si>
  <si>
    <t>Středisko 5. květen Radotín</t>
  </si>
  <si>
    <t>klubovna Nad Berounkou 1269/1, Praha 5, Radotín</t>
  </si>
  <si>
    <t>Středisko Bílý Albatros</t>
  </si>
  <si>
    <t>klubovna Zlíchov, Na Zlíchově 221/8, Praha 5, Hlubočepy</t>
  </si>
  <si>
    <t>okres Praha 6</t>
  </si>
  <si>
    <t>volnočasové a vzdělávací skautské centrum Prahy 6, Zelená 1570/14, Praha 6, Dejvice</t>
  </si>
  <si>
    <t>klubovna Uralská 688/5, Praha 6, Bubeneč</t>
  </si>
  <si>
    <t>Středisko Vočko</t>
  </si>
  <si>
    <t>klubovna Brunclíkova 1759/22, Praha 6, Břevnov</t>
  </si>
  <si>
    <t>10. středisko Bílá Hora</t>
  </si>
  <si>
    <t>klubovna 10. střediska Bílá Hora, Opuková 357/9, Praha 6, Řepy</t>
  </si>
  <si>
    <t>Středisko pplk. Vally</t>
  </si>
  <si>
    <t>základna Šárka, Šárecké údolí 1361, Praha 6, Ruzyně</t>
  </si>
  <si>
    <t>klubovna Soborská 5, Praha 6, Dejvice</t>
  </si>
  <si>
    <t>18. středisko Kruh</t>
  </si>
  <si>
    <t>klubovna 18. střediska Kruh, Dejvická 181/2, Praha 6, Dejvice</t>
  </si>
  <si>
    <t>Středisko Šipka</t>
  </si>
  <si>
    <t>klubovna Kafkova 544/23, Praha 6, Dejvice</t>
  </si>
  <si>
    <t>klubovna Bubenečská 282/8, Praha 6, Dejvice</t>
  </si>
  <si>
    <t>loděnice v Sedlci, V Rokli 10/4, Praha 6, Sedlec</t>
  </si>
  <si>
    <t>Středisko Bílý los</t>
  </si>
  <si>
    <t>klubovna Liborova 470/2, Praha 6, Břevnov</t>
  </si>
  <si>
    <t>klubovna ve Vojtěšce v areálu Břevnovského kláštera, Markétská 28/1, Praha 6, Břevnov</t>
  </si>
  <si>
    <t>klubovna Šultysova 905/26, Praha 6, Břevnov</t>
  </si>
  <si>
    <t>Středisko Javor</t>
  </si>
  <si>
    <t>klubovna Na Hanspaulce 116/2, Praha 6, Dejvice</t>
  </si>
  <si>
    <t>Středisko 24 Sever</t>
  </si>
  <si>
    <t>klubovna Větrušická 842, Praha 8, Kobylisy</t>
  </si>
  <si>
    <t>Středisko Vatra</t>
  </si>
  <si>
    <t>klubovna 39. střediska Vatra Celnice, Bubenská 1542/6, Praha 7, Holešovice</t>
  </si>
  <si>
    <t>hřiště u klubovny, Bubenská 1542/6, Praha 7, Holešovice</t>
  </si>
  <si>
    <t>Středisko Silmaril</t>
  </si>
  <si>
    <t>sklad táborového a turistického vybavení, Bubenské nábřeží 869/1, Praha 7, Holešovice</t>
  </si>
  <si>
    <t>Středisko Sfinx</t>
  </si>
  <si>
    <t>sklad, Vítkova 295/3, Praha 8, Karlín</t>
  </si>
  <si>
    <t>klubovna Sokolovská 449/128, Praha 8, Karlín</t>
  </si>
  <si>
    <t>118.46</t>
  </si>
  <si>
    <t>118.45</t>
  </si>
  <si>
    <t>118.39</t>
  </si>
  <si>
    <t>118.24</t>
  </si>
  <si>
    <t>118.52</t>
  </si>
  <si>
    <t>Středisko Stopaři</t>
  </si>
  <si>
    <t>klubovna Dolákova 598/3, Praha 8, Bohnice</t>
  </si>
  <si>
    <t>118.88</t>
  </si>
  <si>
    <t>Středisko 88 Radost</t>
  </si>
  <si>
    <t>klubovna Kobyliské náměstí 1000/1, Praha 8, Kobylisy</t>
  </si>
  <si>
    <t>119.17</t>
  </si>
  <si>
    <t>Středisko Athabaska</t>
  </si>
  <si>
    <t>klubovna Na Barikádách 508, Praha 9, Čakovice</t>
  </si>
  <si>
    <t>klubovna Běloveská 346, Praha 9, Letňany</t>
  </si>
  <si>
    <t>velká klubovna Běloveská 346, Praha 9, Letňany</t>
  </si>
  <si>
    <t>tělocvična Albrechtická 732, Praha 9, Kbely</t>
  </si>
  <si>
    <t>sklad Železnobrodská (řadová garáž č. 62), Praha 9, Kbely</t>
  </si>
  <si>
    <t>119.23</t>
  </si>
  <si>
    <t>Středisko Douglaska</t>
  </si>
  <si>
    <t>klubovna Žárovická 2732, Praha 9, Újezd nad Lesy</t>
  </si>
  <si>
    <t>119.27</t>
  </si>
  <si>
    <t>Středisko Oheň Horní Počernice</t>
  </si>
  <si>
    <t>klubovna Na Chvalské tvrzi 840/1, Praha 9, Horní Počernice</t>
  </si>
  <si>
    <t>klubovna v areálu bývalé ČOV Na Chvalce, Praha 9, Horní Počernice</t>
  </si>
  <si>
    <t>119.67</t>
  </si>
  <si>
    <t>Středisko Prosek</t>
  </si>
  <si>
    <t>klubovna Střediska Prosek, Na Vyhlídce 411/36, Praha 9, Prosek</t>
  </si>
  <si>
    <t>119.84</t>
  </si>
  <si>
    <t>Středisko Kyje</t>
  </si>
  <si>
    <t>klubovna Sýkovecká 433, Praha 9, Kyje</t>
  </si>
  <si>
    <t>klubovna K Rybníčku 8, Praha 9, Satalice</t>
  </si>
  <si>
    <t>219.06</t>
  </si>
  <si>
    <t>Středisko Lípa Říčany</t>
  </si>
  <si>
    <t>900.03</t>
  </si>
  <si>
    <t>Skautský institut</t>
  </si>
  <si>
    <t>klubovna Staroměstské náměstí 4/1, Praha 1, Staré Město</t>
  </si>
  <si>
    <t>116.73</t>
  </si>
  <si>
    <t>116.33</t>
  </si>
  <si>
    <t>116.22</t>
  </si>
  <si>
    <t>116.11</t>
  </si>
  <si>
    <t>116.18</t>
  </si>
  <si>
    <t>116.10</t>
  </si>
  <si>
    <t>116.06</t>
  </si>
  <si>
    <t>116.00</t>
  </si>
  <si>
    <t>115.85</t>
  </si>
  <si>
    <t>115.76</t>
  </si>
  <si>
    <t>115.58</t>
  </si>
  <si>
    <t>115.56</t>
  </si>
  <si>
    <t>115.55</t>
  </si>
  <si>
    <t>114.57</t>
  </si>
  <si>
    <t>114.43</t>
  </si>
  <si>
    <t>114.34</t>
  </si>
  <si>
    <t>114.32</t>
  </si>
  <si>
    <t>114.07</t>
  </si>
  <si>
    <t>114.05</t>
  </si>
  <si>
    <t>113.61</t>
  </si>
  <si>
    <t>113.05</t>
  </si>
  <si>
    <t>113.04</t>
  </si>
  <si>
    <t>112.99</t>
  </si>
  <si>
    <t>112.53</t>
  </si>
  <si>
    <t>112.47</t>
  </si>
  <si>
    <t>112.31</t>
  </si>
  <si>
    <t>112.02</t>
  </si>
  <si>
    <t>21A.08</t>
  </si>
  <si>
    <t>11A.35</t>
  </si>
  <si>
    <t>11A.96</t>
  </si>
  <si>
    <t>11A.93</t>
  </si>
  <si>
    <t>11A.92</t>
  </si>
  <si>
    <t>11A.77</t>
  </si>
  <si>
    <t>11A.50</t>
  </si>
  <si>
    <t>11A.20</t>
  </si>
  <si>
    <t>11A.10</t>
  </si>
  <si>
    <t>Celkem</t>
  </si>
  <si>
    <t>CELKEM</t>
  </si>
  <si>
    <t>klubovna Na Beránku, Hornocholupická, Praha 4, Modřany</t>
  </si>
  <si>
    <t>klubovna U Smaltovny 1334/22A, Praha 7, Holešovice</t>
  </si>
  <si>
    <t>klubovna a sklad Zikova 707/7, Praha 6, Dejvice</t>
  </si>
  <si>
    <t>sklad Na Petřinách 25, Praha 6, Břevnov</t>
  </si>
  <si>
    <t>Tábory - 770 osobodnů</t>
  </si>
  <si>
    <t>Tábory - 1700 osobodnů</t>
  </si>
  <si>
    <t>Krátkodobé akce - 1500 osobodnů</t>
  </si>
  <si>
    <t>Tábory - 2500 osobodnů</t>
  </si>
  <si>
    <t>Krátkodobé akce - nežádali</t>
  </si>
  <si>
    <t>Tábory - 2166 osobodnů</t>
  </si>
  <si>
    <t>Tábory - 1250 osobodnů</t>
  </si>
  <si>
    <t>Krátkodobé akce - 800 osobodnů</t>
  </si>
  <si>
    <t>Tábory - 1200 osobodnů</t>
  </si>
  <si>
    <t>Tábory - 1400 osobodnů</t>
  </si>
  <si>
    <t>Tábory - nežádali</t>
  </si>
  <si>
    <t>tábory - nežádali</t>
  </si>
  <si>
    <t>Krátkodobé akce - 1000 osobodnů</t>
  </si>
  <si>
    <t>Tábory - 2600 osobodnů</t>
  </si>
  <si>
    <t>Krátkodobé akce - 600 osobodnů</t>
  </si>
  <si>
    <t>Krátkodobé akce - 300 osobodnů</t>
  </si>
  <si>
    <t>Krátkodobé akce - 750 osobodnů</t>
  </si>
  <si>
    <t>Krátkodobé akce - 230 osobodnů</t>
  </si>
  <si>
    <t>Krátkodobé akce - 150 osobodnů</t>
  </si>
  <si>
    <t>okres Praha 3</t>
  </si>
  <si>
    <t>116.30</t>
  </si>
  <si>
    <t>Středisko Jiskra</t>
  </si>
  <si>
    <t>krátkodobé akce - nežádali</t>
  </si>
  <si>
    <t>tábory - 300 osobodnů</t>
  </si>
  <si>
    <t>klubovna Baranova 1517/28, Praha 3, Žižkov</t>
  </si>
  <si>
    <t>klubovna Krč, Vídeňská 744/1, Praha 4, Krč</t>
  </si>
  <si>
    <t>klubovna U Sovových mlýnů 134/1, Praha 1, Malá Strana</t>
  </si>
  <si>
    <t>klubovna U Ledáren 1557/1, Praha 4, Braník</t>
  </si>
  <si>
    <t>loděnice 4. přístavu, Strakonická 1135/2b, Praha 5, Hlubočepy</t>
  </si>
  <si>
    <t>114.42</t>
  </si>
  <si>
    <t>Středisko Keya</t>
  </si>
  <si>
    <t>klubovna U Habrovky 66/2, Praha 4, Krč</t>
  </si>
  <si>
    <t>klubovna Hornokrčská 3, Praha 4, Krč</t>
  </si>
  <si>
    <t>loděnice Praha 4, U Kempinku 82, Praha 4, Braník</t>
  </si>
  <si>
    <t>klubovna Šternberkova 1258/7, Praha 7, Holešovice</t>
  </si>
  <si>
    <t>klubovna Na Václavce 2190/44, Praha 5, Smíchov</t>
  </si>
  <si>
    <t>klubovna Kolovraty, Praha 10, Kolovraty</t>
  </si>
  <si>
    <t>klubovna Nitranská 1043/16, Praha 3, Žižkov</t>
  </si>
  <si>
    <t>klubovna, V Tůních 1357/11, Praha 2, Nové Město</t>
  </si>
  <si>
    <t>klubovna, V Tůních 1357/11, Praha 2, Nové město</t>
  </si>
  <si>
    <t>klubovna Průběžná 1802/51, Praha 10, Strašnice</t>
  </si>
  <si>
    <t>Vánoční rukodělky ve skautské klubovně 2022</t>
  </si>
  <si>
    <t>Velikonoční rukodělky ve skautské klubovně 2023</t>
  </si>
  <si>
    <t>Prahou plnou strašidel 2023</t>
  </si>
  <si>
    <t>DerwenCup 2023</t>
  </si>
  <si>
    <t xml:space="preserve">Skautský den (Vítej v džungli) </t>
  </si>
  <si>
    <t>SI průvodce</t>
  </si>
  <si>
    <t>SI podporován</t>
  </si>
  <si>
    <t>SI tvůrce</t>
  </si>
  <si>
    <t>Skautské vyplutí 2022</t>
  </si>
  <si>
    <t>Troufni SI</t>
  </si>
  <si>
    <t>Skautský den Prahy 8</t>
  </si>
  <si>
    <t>Skautská Alternativa vol. 13</t>
  </si>
  <si>
    <t>Mova 2022</t>
  </si>
  <si>
    <t>Vodácký nebo lanový kurz</t>
  </si>
  <si>
    <t>Tábory - 1900 osobodnů</t>
  </si>
  <si>
    <t>Krátkodobé akce - 770 osobodnů</t>
  </si>
  <si>
    <t>Tábory - 2120 osobodnů</t>
  </si>
  <si>
    <t>Krátkodobé akce - 540 osobodnů</t>
  </si>
  <si>
    <t>Tábory - 176 osobodnů</t>
  </si>
  <si>
    <t>Tábory - 1050 osobodnů</t>
  </si>
  <si>
    <t>Krátkodobé akce - 900 osobodnů</t>
  </si>
  <si>
    <t>Tábory - 1597 osobodnů</t>
  </si>
  <si>
    <t>Krátkodobé akce - 1725 osobodnů</t>
  </si>
  <si>
    <t>Krátkodobé akce - 2200 osobodnů</t>
  </si>
  <si>
    <t>Tábory - 600 osobodnů</t>
  </si>
  <si>
    <t>Krátkodobé akce - 280 osobodnů</t>
  </si>
  <si>
    <t>Krátkodobé akce - 1200 osobodnů</t>
  </si>
  <si>
    <t>Tábory - 820 osobodnů</t>
  </si>
  <si>
    <t>Tábory - 1300 osobodnů</t>
  </si>
  <si>
    <t>Krátkodobé akce - 1867 osobodnů</t>
  </si>
  <si>
    <t>Tábory - 1120 osobodnů</t>
  </si>
  <si>
    <t>Krátkodobé akce - 1235</t>
  </si>
  <si>
    <t>Tábory - 752 osobodnů</t>
  </si>
  <si>
    <t>Krátkodobé akce - 132 osobodnů</t>
  </si>
  <si>
    <t>Tábory - 1450 osobodnů</t>
  </si>
  <si>
    <t>Tábory - 2360 osobodnů</t>
  </si>
  <si>
    <t>Krátkodobé akce - 2298 osobodnů</t>
  </si>
  <si>
    <t>Tábory - 1500 osobodnů</t>
  </si>
  <si>
    <t>Tábory - 1692 osobodnů</t>
  </si>
  <si>
    <t>Krátkodobé akce - 3130 osobodnů</t>
  </si>
  <si>
    <t>Krátkodobé akce - 400 osobodnů</t>
  </si>
  <si>
    <t>Tábory - 1850 osobodnů</t>
  </si>
  <si>
    <t>Krátkodobé akce - 2910 osobodnů</t>
  </si>
  <si>
    <t>Tábory IIa - 2800 osobodnů</t>
  </si>
  <si>
    <t>Tábory IIb - 800 osobodnů</t>
  </si>
  <si>
    <t>Krátkodobé akce - 2000 osobodnů</t>
  </si>
  <si>
    <t>krátkodobé akce - 350 osobodnů</t>
  </si>
  <si>
    <t>Tábory - 2125 osobodnů</t>
  </si>
  <si>
    <t>Tábory - 3753 osobodnů</t>
  </si>
  <si>
    <t>Krátkodobé akce - 2720 osobodnů</t>
  </si>
  <si>
    <t>Krátkodobé akce - 330 osobodnů</t>
  </si>
  <si>
    <t>Tábory - 750 osobodnů</t>
  </si>
  <si>
    <t>Tábory - 1035 osobodnů</t>
  </si>
  <si>
    <t>Tábory - 1655 osobodnů</t>
  </si>
  <si>
    <t>Krátkodobé akce - 1640</t>
  </si>
  <si>
    <t>Tábory - 250 osobodnů</t>
  </si>
  <si>
    <t>Krátkodobé akce - 240 osobodnů</t>
  </si>
  <si>
    <t>Tábory - 3590 osobodnů</t>
  </si>
  <si>
    <t>Krátkodobé akce - 1085 osobodnů</t>
  </si>
  <si>
    <t>Tábory - 1197 osobodnů</t>
  </si>
  <si>
    <t>Krátkodobé akce - 1105 osobodnů</t>
  </si>
  <si>
    <t>Krátkodobé akce - 620 osobodnů</t>
  </si>
  <si>
    <t>Tábory - 2320 osobodnů</t>
  </si>
  <si>
    <t>Krátkodobé akce - 1850 osobodnů</t>
  </si>
  <si>
    <t>Krátkodobé akce - 1290 osobodnů</t>
  </si>
  <si>
    <t>Tábory - 2507 osobodnů</t>
  </si>
  <si>
    <t>Krátkodobé akce - 3721 osobodnů</t>
  </si>
  <si>
    <t>Tábory - 1725 osobodnů</t>
  </si>
  <si>
    <t>Krátkodobé akce - 1480 osobodnů</t>
  </si>
  <si>
    <t>Tábory - 1660 osobodnů</t>
  </si>
  <si>
    <t>Tábory - 1410 osobodnů</t>
  </si>
  <si>
    <t>Krátkodobé akce - 160 osobodnů</t>
  </si>
  <si>
    <t>Tábory - 6000 osobodnů</t>
  </si>
  <si>
    <t>Krátkodobé akce - 7000 osobodnů</t>
  </si>
  <si>
    <t>Tábory - 675 osobodnů</t>
  </si>
  <si>
    <t>Tábory - 10650 osobodnů</t>
  </si>
  <si>
    <t>Krátkodobé akce - 3330 osobodnů</t>
  </si>
  <si>
    <t>Tábory - 3417 osobodnů</t>
  </si>
  <si>
    <t>klubovna Na Větrníku 1887/21, Praha 6, Břevnov</t>
  </si>
  <si>
    <t>Vrácené osobodny za tábory - 419</t>
  </si>
  <si>
    <t>Osobodny na tábory navíc - 176</t>
  </si>
  <si>
    <t>Osobodny na tábory navíc - 227+164=391</t>
  </si>
  <si>
    <t>Vrácené osobodny na tábory - 227</t>
  </si>
  <si>
    <t>Vrácené osobodny za tábory - 164</t>
  </si>
  <si>
    <t>Volné osobodny: 139</t>
  </si>
  <si>
    <t>Osobodny na tábory navíc - 104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</si>
</sst>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4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2" borderId="0" xfId="0" applyFont="1" applyFill="1"/>
    <xf numFmtId="0" fontId="7" fillId="0" borderId="0" xfId="0" applyFont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76"/>
  <sheetViews>
    <sheetView tabSelected="1" topLeftCell="A361" workbookViewId="0">
      <selection activeCell="F49" sqref="F49"/>
    </sheetView>
  </sheetViews>
  <sheetFormatPr defaultRowHeight="15" x14ac:dyDescent="0.25"/>
  <cols>
    <col min="1" max="1" width="7.28515625" style="4" customWidth="1"/>
    <col min="2" max="2" width="78.28515625" style="4" customWidth="1"/>
    <col min="3" max="3" width="9.140625" style="4" customWidth="1"/>
    <col min="4" max="11" width="9.140625" style="4"/>
    <col min="12" max="12" width="12" style="4" customWidth="1"/>
    <col min="13" max="16384" width="9.140625" style="4"/>
  </cols>
  <sheetData>
    <row r="3" spans="1:12" ht="18.75" customHeight="1" x14ac:dyDescent="0.3">
      <c r="A3" s="1" t="s">
        <v>0</v>
      </c>
      <c r="B3" s="1"/>
      <c r="C3" s="2" t="s">
        <v>2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195</v>
      </c>
    </row>
    <row r="4" spans="1:12" ht="15.75" x14ac:dyDescent="0.25"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15.75" x14ac:dyDescent="0.25">
      <c r="A5" s="6" t="s">
        <v>194</v>
      </c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7">
        <f>C6+C7+C8+D6+D8+E9+F10+I11+F12</f>
        <v>532375</v>
      </c>
    </row>
    <row r="6" spans="1:12" x14ac:dyDescent="0.25">
      <c r="B6" s="4" t="s">
        <v>3</v>
      </c>
      <c r="C6" s="4">
        <v>54400</v>
      </c>
      <c r="D6" s="4">
        <v>14500</v>
      </c>
    </row>
    <row r="7" spans="1:12" x14ac:dyDescent="0.25">
      <c r="B7" s="4" t="s">
        <v>4</v>
      </c>
      <c r="C7" s="4">
        <v>78500</v>
      </c>
    </row>
    <row r="8" spans="1:12" x14ac:dyDescent="0.25">
      <c r="B8" s="4" t="s">
        <v>13</v>
      </c>
      <c r="C8" s="4">
        <v>44800</v>
      </c>
      <c r="D8" s="4">
        <v>53200</v>
      </c>
    </row>
    <row r="9" spans="1:12" x14ac:dyDescent="0.25">
      <c r="B9" s="4" t="s">
        <v>14</v>
      </c>
      <c r="E9" s="4">
        <v>85000</v>
      </c>
    </row>
    <row r="10" spans="1:12" x14ac:dyDescent="0.25">
      <c r="B10" s="4" t="s">
        <v>263</v>
      </c>
      <c r="F10" s="4">
        <v>119775</v>
      </c>
    </row>
    <row r="11" spans="1:12" x14ac:dyDescent="0.25">
      <c r="B11" s="4" t="s">
        <v>264</v>
      </c>
      <c r="I11" s="4">
        <v>69000</v>
      </c>
    </row>
    <row r="12" spans="1:12" x14ac:dyDescent="0.25">
      <c r="B12" s="11" t="s">
        <v>322</v>
      </c>
      <c r="F12" s="4">
        <v>13200</v>
      </c>
    </row>
    <row r="13" spans="1:12" ht="15.75" x14ac:dyDescent="0.25">
      <c r="A13" s="6" t="s">
        <v>193</v>
      </c>
      <c r="B13" s="6" t="s">
        <v>15</v>
      </c>
      <c r="C13" s="6"/>
      <c r="D13" s="6"/>
      <c r="E13" s="6"/>
      <c r="F13" s="6"/>
      <c r="G13" s="6"/>
      <c r="H13" s="6"/>
      <c r="I13" s="6"/>
      <c r="J13" s="6"/>
      <c r="K13" s="6"/>
      <c r="L13" s="7">
        <f>C14+E15+F16+I17</f>
        <v>114350</v>
      </c>
    </row>
    <row r="14" spans="1:12" x14ac:dyDescent="0.25">
      <c r="B14" s="4" t="s">
        <v>16</v>
      </c>
      <c r="C14" s="4">
        <v>50000</v>
      </c>
    </row>
    <row r="15" spans="1:12" x14ac:dyDescent="0.25">
      <c r="B15" s="4" t="s">
        <v>14</v>
      </c>
      <c r="E15" s="4">
        <v>36000</v>
      </c>
    </row>
    <row r="16" spans="1:12" x14ac:dyDescent="0.25">
      <c r="B16" s="4" t="s">
        <v>297</v>
      </c>
      <c r="F16" s="4">
        <v>18750</v>
      </c>
    </row>
    <row r="17" spans="1:12" x14ac:dyDescent="0.25">
      <c r="B17" s="4" t="s">
        <v>298</v>
      </c>
      <c r="I17" s="4">
        <v>9600</v>
      </c>
    </row>
    <row r="19" spans="1:12" ht="15.75" x14ac:dyDescent="0.25">
      <c r="A19" s="6" t="s">
        <v>187</v>
      </c>
      <c r="B19" s="6" t="s">
        <v>33</v>
      </c>
      <c r="C19" s="6"/>
      <c r="D19" s="6"/>
      <c r="E19" s="6"/>
      <c r="F19" s="6"/>
      <c r="G19" s="6"/>
      <c r="H19" s="6"/>
      <c r="I19" s="6"/>
      <c r="J19" s="6"/>
      <c r="K19" s="6"/>
      <c r="L19" s="7">
        <f>C20+C21+C22+C23+E24+F25+I26</f>
        <v>347725</v>
      </c>
    </row>
    <row r="20" spans="1:12" x14ac:dyDescent="0.25">
      <c r="B20" s="4" t="s">
        <v>34</v>
      </c>
      <c r="C20" s="4">
        <v>57000</v>
      </c>
    </row>
    <row r="21" spans="1:12" x14ac:dyDescent="0.25">
      <c r="B21" s="4" t="s">
        <v>35</v>
      </c>
      <c r="C21" s="4">
        <v>6000</v>
      </c>
    </row>
    <row r="22" spans="1:12" x14ac:dyDescent="0.25">
      <c r="B22" s="4" t="s">
        <v>36</v>
      </c>
      <c r="C22" s="4">
        <v>5000</v>
      </c>
    </row>
    <row r="23" spans="1:12" x14ac:dyDescent="0.25">
      <c r="B23" s="4" t="s">
        <v>37</v>
      </c>
      <c r="C23" s="4">
        <v>5000</v>
      </c>
    </row>
    <row r="24" spans="1:12" x14ac:dyDescent="0.25">
      <c r="B24" s="4" t="s">
        <v>14</v>
      </c>
      <c r="E24" s="4">
        <v>85000</v>
      </c>
    </row>
    <row r="25" spans="1:12" x14ac:dyDescent="0.25">
      <c r="B25" s="4" t="s">
        <v>295</v>
      </c>
      <c r="F25" s="4">
        <v>124125</v>
      </c>
    </row>
    <row r="26" spans="1:12" x14ac:dyDescent="0.25">
      <c r="B26" s="4" t="s">
        <v>296</v>
      </c>
      <c r="I26" s="4">
        <v>65600</v>
      </c>
    </row>
    <row r="27" spans="1:12" x14ac:dyDescent="0.25">
      <c r="B27" s="11"/>
    </row>
    <row r="28" spans="1:12" ht="15.75" x14ac:dyDescent="0.25">
      <c r="A28" s="6" t="s">
        <v>192</v>
      </c>
      <c r="B28" s="6" t="s">
        <v>17</v>
      </c>
      <c r="C28" s="6"/>
      <c r="D28" s="6"/>
      <c r="E28" s="6"/>
      <c r="F28" s="6"/>
      <c r="G28" s="6"/>
      <c r="H28" s="6"/>
      <c r="I28" s="6"/>
      <c r="J28" s="6"/>
      <c r="K28" s="6"/>
      <c r="L28" s="7">
        <f>C29+F30+I31</f>
        <v>137625</v>
      </c>
    </row>
    <row r="29" spans="1:12" x14ac:dyDescent="0.25">
      <c r="B29" s="4" t="s">
        <v>241</v>
      </c>
      <c r="C29" s="4">
        <v>60000</v>
      </c>
    </row>
    <row r="30" spans="1:12" x14ac:dyDescent="0.25">
      <c r="B30" s="4" t="s">
        <v>294</v>
      </c>
      <c r="F30" s="4">
        <v>77625</v>
      </c>
    </row>
    <row r="31" spans="1:12" x14ac:dyDescent="0.25">
      <c r="B31" s="4" t="s">
        <v>205</v>
      </c>
      <c r="I31" s="4">
        <v>0</v>
      </c>
    </row>
    <row r="33" spans="1:12" ht="15.75" x14ac:dyDescent="0.25">
      <c r="A33" s="6" t="s">
        <v>191</v>
      </c>
      <c r="B33" s="6" t="s">
        <v>18</v>
      </c>
      <c r="C33" s="6"/>
      <c r="D33" s="6"/>
      <c r="E33" s="6"/>
      <c r="F33" s="6"/>
      <c r="G33" s="6"/>
      <c r="H33" s="6"/>
      <c r="I33" s="6"/>
      <c r="J33" s="6"/>
      <c r="K33" s="6"/>
      <c r="L33" s="7">
        <f>C34+C35+C36+C37+F38+I39+D36</f>
        <v>303450</v>
      </c>
    </row>
    <row r="34" spans="1:12" x14ac:dyDescent="0.25">
      <c r="B34" s="4" t="s">
        <v>19</v>
      </c>
      <c r="C34" s="4">
        <v>20000</v>
      </c>
    </row>
    <row r="35" spans="1:12" x14ac:dyDescent="0.25">
      <c r="B35" s="4" t="s">
        <v>20</v>
      </c>
      <c r="C35" s="4">
        <v>30000</v>
      </c>
    </row>
    <row r="36" spans="1:12" x14ac:dyDescent="0.25">
      <c r="B36" s="4" t="s">
        <v>21</v>
      </c>
      <c r="C36" s="4">
        <v>76300</v>
      </c>
      <c r="D36" s="4">
        <v>3000</v>
      </c>
    </row>
    <row r="37" spans="1:12" x14ac:dyDescent="0.25">
      <c r="B37" s="4" t="s">
        <v>22</v>
      </c>
      <c r="C37" s="4">
        <v>62000</v>
      </c>
    </row>
    <row r="38" spans="1:12" x14ac:dyDescent="0.25">
      <c r="B38" s="4" t="s">
        <v>312</v>
      </c>
      <c r="F38" s="4">
        <v>105750</v>
      </c>
    </row>
    <row r="39" spans="1:12" x14ac:dyDescent="0.25">
      <c r="B39" s="4" t="s">
        <v>313</v>
      </c>
      <c r="I39" s="4">
        <v>6400</v>
      </c>
    </row>
    <row r="41" spans="1:12" ht="15.75" x14ac:dyDescent="0.25">
      <c r="A41" s="6" t="s">
        <v>190</v>
      </c>
      <c r="B41" s="6" t="s">
        <v>23</v>
      </c>
      <c r="C41" s="6"/>
      <c r="D41" s="6"/>
      <c r="E41" s="6"/>
      <c r="F41" s="6"/>
      <c r="G41" s="6"/>
      <c r="H41" s="6"/>
      <c r="I41" s="6"/>
      <c r="J41" s="6"/>
      <c r="K41" s="6"/>
      <c r="L41" s="7">
        <f>C42+C43+C44+C45+E46+F47+I48-F49</f>
        <v>305440</v>
      </c>
    </row>
    <row r="42" spans="1:12" x14ac:dyDescent="0.25">
      <c r="B42" s="4" t="s">
        <v>24</v>
      </c>
      <c r="C42" s="4">
        <v>0</v>
      </c>
    </row>
    <row r="43" spans="1:12" x14ac:dyDescent="0.25">
      <c r="B43" s="4" t="s">
        <v>25</v>
      </c>
      <c r="C43" s="4">
        <v>0</v>
      </c>
    </row>
    <row r="44" spans="1:12" x14ac:dyDescent="0.25">
      <c r="B44" s="4" t="s">
        <v>26</v>
      </c>
      <c r="C44" s="4">
        <v>0</v>
      </c>
    </row>
    <row r="45" spans="1:12" x14ac:dyDescent="0.25">
      <c r="B45" s="4" t="s">
        <v>27</v>
      </c>
      <c r="C45" s="4">
        <v>0</v>
      </c>
    </row>
    <row r="46" spans="1:12" x14ac:dyDescent="0.25">
      <c r="B46" s="4" t="s">
        <v>14</v>
      </c>
      <c r="E46" s="4">
        <v>0</v>
      </c>
    </row>
    <row r="47" spans="1:12" x14ac:dyDescent="0.25">
      <c r="B47" s="4" t="s">
        <v>307</v>
      </c>
      <c r="F47" s="4">
        <v>188025</v>
      </c>
    </row>
    <row r="48" spans="1:12" x14ac:dyDescent="0.25">
      <c r="B48" s="4" t="s">
        <v>308</v>
      </c>
      <c r="I48" s="4">
        <v>148840</v>
      </c>
    </row>
    <row r="49" spans="1:12" x14ac:dyDescent="0.25">
      <c r="B49" s="11" t="s">
        <v>321</v>
      </c>
      <c r="F49" s="4">
        <v>31425</v>
      </c>
    </row>
    <row r="50" spans="1:12" ht="15.75" x14ac:dyDescent="0.25">
      <c r="A50" s="6" t="s">
        <v>189</v>
      </c>
      <c r="B50" s="6" t="s">
        <v>28</v>
      </c>
      <c r="C50" s="6"/>
      <c r="D50" s="6"/>
      <c r="E50" s="6"/>
      <c r="F50" s="6"/>
      <c r="G50" s="6"/>
      <c r="H50" s="6"/>
      <c r="I50" s="6"/>
      <c r="J50" s="6"/>
      <c r="K50" s="6"/>
      <c r="L50" s="7">
        <f>C52+D51+E53+F54+I55+C51+D52-F56</f>
        <v>369150</v>
      </c>
    </row>
    <row r="51" spans="1:12" x14ac:dyDescent="0.25">
      <c r="B51" s="4" t="s">
        <v>29</v>
      </c>
      <c r="C51" s="4">
        <v>45000</v>
      </c>
      <c r="D51" s="4">
        <v>32000</v>
      </c>
    </row>
    <row r="52" spans="1:12" x14ac:dyDescent="0.25">
      <c r="B52" s="4" t="s">
        <v>30</v>
      </c>
      <c r="C52" s="4">
        <v>10000</v>
      </c>
      <c r="D52" s="4">
        <v>37500</v>
      </c>
    </row>
    <row r="53" spans="1:12" x14ac:dyDescent="0.25">
      <c r="B53" s="4" t="s">
        <v>14</v>
      </c>
      <c r="E53" s="4">
        <v>75200</v>
      </c>
    </row>
    <row r="54" spans="1:12" x14ac:dyDescent="0.25">
      <c r="B54" s="4" t="s">
        <v>207</v>
      </c>
      <c r="F54" s="4">
        <v>93750</v>
      </c>
    </row>
    <row r="55" spans="1:12" x14ac:dyDescent="0.25">
      <c r="B55" s="4" t="s">
        <v>265</v>
      </c>
      <c r="I55" s="4">
        <v>88000</v>
      </c>
    </row>
    <row r="56" spans="1:12" x14ac:dyDescent="0.25">
      <c r="B56" s="11" t="s">
        <v>325</v>
      </c>
      <c r="F56" s="4">
        <v>12300</v>
      </c>
    </row>
    <row r="57" spans="1:12" ht="15.75" x14ac:dyDescent="0.25">
      <c r="A57" s="6" t="s">
        <v>188</v>
      </c>
      <c r="B57" s="6" t="s">
        <v>31</v>
      </c>
      <c r="C57" s="6"/>
      <c r="D57" s="6"/>
      <c r="E57" s="6"/>
      <c r="F57" s="6"/>
      <c r="G57" s="6"/>
      <c r="H57" s="6"/>
      <c r="I57" s="6"/>
      <c r="J57" s="6"/>
      <c r="K57" s="6"/>
      <c r="L57" s="7">
        <f>C58+D58+E59+F60+I61</f>
        <v>183700</v>
      </c>
    </row>
    <row r="58" spans="1:12" x14ac:dyDescent="0.25">
      <c r="B58" s="4" t="s">
        <v>32</v>
      </c>
      <c r="C58" s="4">
        <v>35000</v>
      </c>
      <c r="D58" s="4">
        <v>4500</v>
      </c>
    </row>
    <row r="59" spans="1:12" x14ac:dyDescent="0.25">
      <c r="B59" s="4" t="s">
        <v>14</v>
      </c>
      <c r="E59" s="4">
        <v>14200</v>
      </c>
    </row>
    <row r="60" spans="1:12" x14ac:dyDescent="0.25">
      <c r="B60" s="4" t="s">
        <v>209</v>
      </c>
      <c r="F60" s="4">
        <v>90000</v>
      </c>
    </row>
    <row r="61" spans="1:12" x14ac:dyDescent="0.25">
      <c r="B61" s="4" t="s">
        <v>213</v>
      </c>
      <c r="I61" s="4">
        <v>40000</v>
      </c>
    </row>
    <row r="63" spans="1:12" ht="15.75" x14ac:dyDescent="0.25">
      <c r="A63" s="6" t="s">
        <v>186</v>
      </c>
      <c r="B63" s="6" t="s">
        <v>38</v>
      </c>
      <c r="C63" s="6"/>
      <c r="D63" s="6"/>
      <c r="E63" s="6"/>
      <c r="F63" s="6"/>
      <c r="G63" s="6"/>
      <c r="H63" s="6"/>
      <c r="I63" s="6"/>
      <c r="J63" s="6"/>
      <c r="K63" s="6"/>
      <c r="L63" s="7">
        <f>C64+E65+F66+I67</f>
        <v>144200</v>
      </c>
    </row>
    <row r="64" spans="1:12" x14ac:dyDescent="0.25">
      <c r="B64" s="4" t="s">
        <v>39</v>
      </c>
      <c r="C64" s="4">
        <v>72000</v>
      </c>
    </row>
    <row r="65" spans="1:12" x14ac:dyDescent="0.25">
      <c r="B65" s="4" t="s">
        <v>14</v>
      </c>
      <c r="E65" s="4">
        <v>72200</v>
      </c>
    </row>
    <row r="66" spans="1:12" x14ac:dyDescent="0.25">
      <c r="B66" s="4" t="s">
        <v>211</v>
      </c>
      <c r="F66" s="4">
        <v>0</v>
      </c>
    </row>
    <row r="67" spans="1:12" x14ac:dyDescent="0.25">
      <c r="B67" s="4" t="s">
        <v>205</v>
      </c>
      <c r="I67" s="4">
        <v>0</v>
      </c>
    </row>
    <row r="69" spans="1:12" ht="15.75" x14ac:dyDescent="0.25">
      <c r="A69" s="6" t="s">
        <v>185</v>
      </c>
      <c r="B69" s="6" t="s">
        <v>40</v>
      </c>
      <c r="C69" s="6"/>
      <c r="D69" s="6"/>
      <c r="E69" s="6"/>
      <c r="F69" s="6"/>
      <c r="G69" s="6"/>
      <c r="H69" s="6"/>
      <c r="I69" s="6"/>
      <c r="J69" s="6"/>
      <c r="K69" s="6"/>
      <c r="L69" s="7">
        <f>C70+C71+C72+C74+E75+H76+F77+I78+C73</f>
        <v>523600</v>
      </c>
    </row>
    <row r="70" spans="1:12" x14ac:dyDescent="0.25">
      <c r="B70" s="4" t="s">
        <v>41</v>
      </c>
      <c r="C70" s="4">
        <v>12000</v>
      </c>
    </row>
    <row r="71" spans="1:12" x14ac:dyDescent="0.25">
      <c r="B71" s="4" t="s">
        <v>42</v>
      </c>
      <c r="C71" s="4">
        <v>17700</v>
      </c>
    </row>
    <row r="72" spans="1:12" x14ac:dyDescent="0.25">
      <c r="B72" s="4" t="s">
        <v>43</v>
      </c>
      <c r="C72" s="4">
        <v>38600</v>
      </c>
    </row>
    <row r="73" spans="1:12" x14ac:dyDescent="0.25">
      <c r="B73" s="4" t="s">
        <v>236</v>
      </c>
      <c r="C73" s="4">
        <v>42000</v>
      </c>
    </row>
    <row r="74" spans="1:12" x14ac:dyDescent="0.25">
      <c r="B74" s="4" t="s">
        <v>44</v>
      </c>
      <c r="C74" s="4">
        <v>5000</v>
      </c>
    </row>
    <row r="75" spans="1:12" x14ac:dyDescent="0.25">
      <c r="B75" s="4" t="s">
        <v>14</v>
      </c>
      <c r="E75" s="4">
        <v>85000</v>
      </c>
    </row>
    <row r="76" spans="1:12" x14ac:dyDescent="0.25">
      <c r="B76" s="4" t="s">
        <v>45</v>
      </c>
      <c r="H76" s="4">
        <v>135800</v>
      </c>
    </row>
    <row r="77" spans="1:12" x14ac:dyDescent="0.25">
      <c r="B77" s="4" t="s">
        <v>202</v>
      </c>
      <c r="F77" s="4">
        <v>127500</v>
      </c>
    </row>
    <row r="78" spans="1:12" x14ac:dyDescent="0.25">
      <c r="B78" s="4" t="s">
        <v>203</v>
      </c>
      <c r="I78" s="4">
        <v>60000</v>
      </c>
    </row>
    <row r="79" spans="1:12" x14ac:dyDescent="0.25">
      <c r="B79" s="12"/>
    </row>
    <row r="80" spans="1:12" ht="15.75" x14ac:dyDescent="0.25">
      <c r="A80" s="6" t="s">
        <v>184</v>
      </c>
      <c r="B80" s="6" t="s">
        <v>46</v>
      </c>
      <c r="C80" s="6"/>
      <c r="D80" s="6"/>
      <c r="E80" s="6"/>
      <c r="F80" s="6"/>
      <c r="G80" s="6"/>
      <c r="H80" s="6"/>
      <c r="I80" s="6"/>
      <c r="J80" s="6"/>
      <c r="K80" s="6"/>
      <c r="L80" s="7">
        <f>C81+C82+E83+F84+I85</f>
        <v>437575</v>
      </c>
    </row>
    <row r="81" spans="1:12" x14ac:dyDescent="0.25">
      <c r="B81" s="4" t="s">
        <v>239</v>
      </c>
      <c r="C81" s="4">
        <v>52200</v>
      </c>
    </row>
    <row r="82" spans="1:12" x14ac:dyDescent="0.25">
      <c r="B82" s="4" t="s">
        <v>240</v>
      </c>
      <c r="C82" s="4">
        <v>34900</v>
      </c>
    </row>
    <row r="83" spans="1:12" x14ac:dyDescent="0.25">
      <c r="B83" s="4" t="s">
        <v>14</v>
      </c>
      <c r="E83" s="4">
        <v>85000</v>
      </c>
    </row>
    <row r="84" spans="1:12" x14ac:dyDescent="0.25">
      <c r="B84" s="4" t="s">
        <v>319</v>
      </c>
      <c r="F84" s="4">
        <v>256275</v>
      </c>
    </row>
    <row r="85" spans="1:12" x14ac:dyDescent="0.25">
      <c r="B85" s="4" t="s">
        <v>218</v>
      </c>
      <c r="I85" s="4">
        <v>9200</v>
      </c>
    </row>
    <row r="86" spans="1:12" x14ac:dyDescent="0.25">
      <c r="B86" s="11"/>
    </row>
    <row r="87" spans="1:12" ht="15.75" x14ac:dyDescent="0.25">
      <c r="A87" s="6" t="s">
        <v>183</v>
      </c>
      <c r="B87" s="6" t="s">
        <v>47</v>
      </c>
      <c r="C87" s="6"/>
      <c r="D87" s="6"/>
      <c r="E87" s="6"/>
      <c r="F87" s="6"/>
      <c r="G87" s="6"/>
      <c r="H87" s="6"/>
      <c r="I87" s="6"/>
      <c r="J87" s="6"/>
      <c r="K87" s="6"/>
      <c r="L87" s="7">
        <f>C88+H91+F92+I93+C89+E90</f>
        <v>210700</v>
      </c>
    </row>
    <row r="88" spans="1:12" x14ac:dyDescent="0.25">
      <c r="B88" s="4" t="s">
        <v>48</v>
      </c>
      <c r="C88" s="4">
        <v>30000</v>
      </c>
    </row>
    <row r="89" spans="1:12" x14ac:dyDescent="0.25">
      <c r="B89" s="4" t="s">
        <v>238</v>
      </c>
      <c r="C89" s="4">
        <v>21000</v>
      </c>
    </row>
    <row r="90" spans="1:12" x14ac:dyDescent="0.25">
      <c r="B90" s="4" t="s">
        <v>14</v>
      </c>
      <c r="E90" s="4">
        <v>46700</v>
      </c>
    </row>
    <row r="91" spans="1:12" x14ac:dyDescent="0.25">
      <c r="B91" s="4" t="s">
        <v>49</v>
      </c>
      <c r="H91" s="4">
        <v>27500</v>
      </c>
    </row>
    <row r="92" spans="1:12" x14ac:dyDescent="0.25">
      <c r="B92" s="4" t="s">
        <v>269</v>
      </c>
      <c r="F92" s="4">
        <v>61500</v>
      </c>
    </row>
    <row r="93" spans="1:12" x14ac:dyDescent="0.25">
      <c r="B93" s="4" t="s">
        <v>215</v>
      </c>
      <c r="I93" s="4">
        <v>24000</v>
      </c>
    </row>
    <row r="95" spans="1:12" ht="15.75" x14ac:dyDescent="0.25">
      <c r="A95" s="6" t="s">
        <v>182</v>
      </c>
      <c r="B95" s="6" t="s">
        <v>50</v>
      </c>
      <c r="C95" s="6"/>
      <c r="D95" s="6"/>
      <c r="E95" s="6"/>
      <c r="F95" s="6"/>
      <c r="G95" s="6"/>
      <c r="H95" s="6"/>
      <c r="I95" s="6"/>
      <c r="J95" s="6"/>
      <c r="K95" s="6"/>
      <c r="L95" s="7">
        <f>C96+E97+F98+I99</f>
        <v>366600</v>
      </c>
    </row>
    <row r="96" spans="1:12" x14ac:dyDescent="0.25">
      <c r="B96" s="4" t="s">
        <v>51</v>
      </c>
      <c r="C96" s="4">
        <v>30000</v>
      </c>
    </row>
    <row r="97" spans="1:12" x14ac:dyDescent="0.25">
      <c r="B97" s="4" t="s">
        <v>14</v>
      </c>
      <c r="E97" s="4">
        <v>84500</v>
      </c>
    </row>
    <row r="98" spans="1:12" x14ac:dyDescent="0.25">
      <c r="B98" s="4" t="s">
        <v>280</v>
      </c>
      <c r="F98" s="4">
        <v>126900</v>
      </c>
    </row>
    <row r="99" spans="1:12" x14ac:dyDescent="0.25">
      <c r="B99" s="4" t="s">
        <v>281</v>
      </c>
      <c r="I99" s="4">
        <v>125200</v>
      </c>
    </row>
    <row r="100" spans="1:12" x14ac:dyDescent="0.25">
      <c r="B100" s="11"/>
    </row>
    <row r="101" spans="1:12" ht="15.75" x14ac:dyDescent="0.25">
      <c r="A101" s="6" t="s">
        <v>181</v>
      </c>
      <c r="B101" s="6" t="s">
        <v>52</v>
      </c>
      <c r="C101" s="6"/>
      <c r="D101" s="6"/>
      <c r="E101" s="6"/>
      <c r="F101" s="6"/>
      <c r="G101" s="6"/>
      <c r="H101" s="6"/>
      <c r="I101" s="6"/>
      <c r="J101" s="6"/>
      <c r="K101" s="6"/>
      <c r="L101" s="7">
        <f>C102+C103+E105+F106+I107+C104</f>
        <v>375300</v>
      </c>
    </row>
    <row r="102" spans="1:12" x14ac:dyDescent="0.25">
      <c r="B102" s="4" t="s">
        <v>53</v>
      </c>
      <c r="C102" s="4">
        <v>59800</v>
      </c>
    </row>
    <row r="103" spans="1:12" x14ac:dyDescent="0.25">
      <c r="B103" s="4" t="s">
        <v>54</v>
      </c>
      <c r="C103" s="4">
        <v>52200</v>
      </c>
    </row>
    <row r="104" spans="1:12" x14ac:dyDescent="0.25">
      <c r="B104" s="4" t="s">
        <v>234</v>
      </c>
      <c r="C104" s="4">
        <v>5000</v>
      </c>
    </row>
    <row r="105" spans="1:12" x14ac:dyDescent="0.25">
      <c r="B105" s="4" t="s">
        <v>14</v>
      </c>
      <c r="E105" s="4">
        <v>85000</v>
      </c>
    </row>
    <row r="106" spans="1:12" x14ac:dyDescent="0.25">
      <c r="B106" s="4" t="s">
        <v>256</v>
      </c>
      <c r="F106" s="4">
        <v>142500</v>
      </c>
    </row>
    <row r="107" spans="1:12" x14ac:dyDescent="0.25">
      <c r="B107" s="4" t="s">
        <v>257</v>
      </c>
      <c r="I107" s="4">
        <v>30800</v>
      </c>
    </row>
    <row r="108" spans="1:12" x14ac:dyDescent="0.25">
      <c r="B108" s="11"/>
    </row>
    <row r="109" spans="1:12" ht="15.75" x14ac:dyDescent="0.25">
      <c r="A109" s="5">
        <v>113</v>
      </c>
      <c r="B109" s="6" t="s">
        <v>220</v>
      </c>
      <c r="C109" s="6"/>
      <c r="D109" s="6"/>
      <c r="E109" s="6"/>
      <c r="F109" s="6"/>
      <c r="G109" s="6"/>
      <c r="H109" s="6"/>
      <c r="I109" s="6"/>
      <c r="J109" s="6"/>
      <c r="K109" s="6"/>
      <c r="L109" s="7">
        <f>I111+F110</f>
        <v>0</v>
      </c>
    </row>
    <row r="110" spans="1:12" x14ac:dyDescent="0.25">
      <c r="B110" s="4" t="s">
        <v>212</v>
      </c>
      <c r="F110" s="4">
        <v>0</v>
      </c>
    </row>
    <row r="111" spans="1:12" x14ac:dyDescent="0.25">
      <c r="B111" s="4" t="s">
        <v>223</v>
      </c>
      <c r="I111" s="4">
        <v>0</v>
      </c>
    </row>
    <row r="113" spans="1:12" ht="15.75" x14ac:dyDescent="0.25">
      <c r="A113" s="6" t="s">
        <v>180</v>
      </c>
      <c r="B113" s="6" t="s">
        <v>55</v>
      </c>
      <c r="C113" s="6"/>
      <c r="D113" s="6"/>
      <c r="E113" s="6"/>
      <c r="F113" s="6"/>
      <c r="G113" s="6"/>
      <c r="H113" s="6"/>
      <c r="I113" s="6"/>
      <c r="J113" s="6"/>
      <c r="K113" s="6"/>
      <c r="L113" s="7">
        <f>C114+C115+D114+E116+F118+I120+H117+G119</f>
        <v>527000</v>
      </c>
    </row>
    <row r="114" spans="1:12" x14ac:dyDescent="0.25">
      <c r="B114" s="4" t="s">
        <v>56</v>
      </c>
      <c r="C114" s="4">
        <v>45000</v>
      </c>
      <c r="D114" s="4">
        <v>18000</v>
      </c>
    </row>
    <row r="115" spans="1:12" x14ac:dyDescent="0.25">
      <c r="B115" s="4" t="s">
        <v>229</v>
      </c>
      <c r="C115" s="4">
        <v>5000</v>
      </c>
    </row>
    <row r="116" spans="1:12" x14ac:dyDescent="0.25">
      <c r="B116" s="4" t="s">
        <v>14</v>
      </c>
      <c r="E116" s="4">
        <v>90000</v>
      </c>
    </row>
    <row r="117" spans="1:12" x14ac:dyDescent="0.25">
      <c r="B117" s="4" t="s">
        <v>244</v>
      </c>
      <c r="H117" s="4">
        <v>27000</v>
      </c>
    </row>
    <row r="118" spans="1:12" x14ac:dyDescent="0.25">
      <c r="B118" s="4" t="s">
        <v>285</v>
      </c>
      <c r="F118" s="4">
        <v>210000</v>
      </c>
    </row>
    <row r="119" spans="1:12" x14ac:dyDescent="0.25">
      <c r="B119" s="4" t="s">
        <v>286</v>
      </c>
      <c r="G119" s="4">
        <v>52000</v>
      </c>
    </row>
    <row r="120" spans="1:12" x14ac:dyDescent="0.25">
      <c r="B120" s="4" t="s">
        <v>287</v>
      </c>
      <c r="I120" s="4">
        <v>80000</v>
      </c>
    </row>
    <row r="122" spans="1:12" ht="15.75" x14ac:dyDescent="0.25">
      <c r="A122" s="6" t="s">
        <v>179</v>
      </c>
      <c r="B122" s="6" t="s">
        <v>57</v>
      </c>
      <c r="C122" s="6"/>
      <c r="D122" s="6"/>
      <c r="E122" s="6"/>
      <c r="F122" s="6"/>
      <c r="G122" s="6"/>
      <c r="H122" s="6"/>
      <c r="I122" s="6"/>
      <c r="J122" s="6"/>
      <c r="K122" s="6"/>
      <c r="L122" s="7">
        <f>C123+D123+E124+F125+I126</f>
        <v>284000</v>
      </c>
    </row>
    <row r="123" spans="1:12" x14ac:dyDescent="0.25">
      <c r="B123" s="4" t="s">
        <v>58</v>
      </c>
      <c r="C123" s="4">
        <v>49900</v>
      </c>
      <c r="D123" s="4">
        <v>61100</v>
      </c>
    </row>
    <row r="124" spans="1:12" x14ac:dyDescent="0.25">
      <c r="B124" s="4" t="s">
        <v>14</v>
      </c>
      <c r="E124" s="4">
        <v>36000</v>
      </c>
    </row>
    <row r="125" spans="1:12" x14ac:dyDescent="0.25">
      <c r="B125" s="4" t="s">
        <v>210</v>
      </c>
      <c r="F125" s="4">
        <v>105000</v>
      </c>
    </row>
    <row r="126" spans="1:12" x14ac:dyDescent="0.25">
      <c r="B126" s="4" t="s">
        <v>208</v>
      </c>
      <c r="I126" s="4">
        <v>32000</v>
      </c>
    </row>
    <row r="128" spans="1:12" ht="15.75" x14ac:dyDescent="0.25">
      <c r="A128" s="6" t="s">
        <v>178</v>
      </c>
      <c r="B128" s="6" t="s">
        <v>59</v>
      </c>
      <c r="C128" s="6"/>
      <c r="D128" s="6"/>
      <c r="E128" s="6"/>
      <c r="F128" s="6"/>
      <c r="G128" s="6"/>
      <c r="H128" s="6"/>
      <c r="I128" s="6"/>
      <c r="J128" s="6"/>
      <c r="K128" s="6"/>
      <c r="L128" s="7">
        <f>C129+I132+F131</f>
        <v>271500</v>
      </c>
    </row>
    <row r="129" spans="1:12" x14ac:dyDescent="0.25">
      <c r="B129" s="4" t="s">
        <v>60</v>
      </c>
      <c r="C129" s="4">
        <v>36000</v>
      </c>
    </row>
    <row r="130" spans="1:12" x14ac:dyDescent="0.25">
      <c r="B130" s="4" t="s">
        <v>14</v>
      </c>
    </row>
    <row r="131" spans="1:12" x14ac:dyDescent="0.25">
      <c r="B131" s="4" t="s">
        <v>204</v>
      </c>
      <c r="F131" s="4">
        <v>187500</v>
      </c>
    </row>
    <row r="132" spans="1:12" x14ac:dyDescent="0.25">
      <c r="B132" s="4" t="s">
        <v>268</v>
      </c>
      <c r="I132" s="4">
        <v>48000</v>
      </c>
    </row>
    <row r="134" spans="1:12" ht="15.75" x14ac:dyDescent="0.25">
      <c r="A134" s="6" t="s">
        <v>177</v>
      </c>
      <c r="B134" s="6" t="s">
        <v>61</v>
      </c>
      <c r="C134" s="6"/>
      <c r="D134" s="6"/>
      <c r="E134" s="6"/>
      <c r="F134" s="6"/>
      <c r="G134" s="6"/>
      <c r="H134" s="6"/>
      <c r="I134" s="6"/>
      <c r="J134" s="6"/>
      <c r="K134" s="6"/>
      <c r="L134" s="7">
        <f>C135+C136+C137+C138+D138+E139+F142+H140+H141+I143</f>
        <v>483380</v>
      </c>
    </row>
    <row r="135" spans="1:12" x14ac:dyDescent="0.25">
      <c r="B135" s="4" t="s">
        <v>62</v>
      </c>
      <c r="C135" s="4">
        <v>63000</v>
      </c>
    </row>
    <row r="136" spans="1:12" x14ac:dyDescent="0.25">
      <c r="B136" s="4" t="s">
        <v>63</v>
      </c>
      <c r="C136" s="4">
        <v>5000</v>
      </c>
    </row>
    <row r="137" spans="1:12" x14ac:dyDescent="0.25">
      <c r="B137" s="4" t="s">
        <v>64</v>
      </c>
      <c r="C137" s="4">
        <v>5000</v>
      </c>
    </row>
    <row r="138" spans="1:12" x14ac:dyDescent="0.25">
      <c r="B138" s="4" t="s">
        <v>197</v>
      </c>
      <c r="C138" s="4">
        <v>81000</v>
      </c>
      <c r="D138" s="4">
        <v>39600</v>
      </c>
    </row>
    <row r="139" spans="1:12" x14ac:dyDescent="0.25">
      <c r="B139" s="4" t="s">
        <v>14</v>
      </c>
      <c r="E139" s="4">
        <v>95000</v>
      </c>
    </row>
    <row r="140" spans="1:12" x14ac:dyDescent="0.25">
      <c r="B140" s="4" t="s">
        <v>245</v>
      </c>
      <c r="H140" s="4">
        <v>13500</v>
      </c>
    </row>
    <row r="141" spans="1:12" x14ac:dyDescent="0.25">
      <c r="B141" s="4" t="s">
        <v>246</v>
      </c>
      <c r="H141" s="4">
        <v>9100</v>
      </c>
    </row>
    <row r="142" spans="1:12" x14ac:dyDescent="0.25">
      <c r="B142" s="4" t="s">
        <v>270</v>
      </c>
      <c r="F142" s="4">
        <v>97500</v>
      </c>
    </row>
    <row r="143" spans="1:12" x14ac:dyDescent="0.25">
      <c r="B143" s="4" t="s">
        <v>271</v>
      </c>
      <c r="I143" s="4">
        <v>74680</v>
      </c>
    </row>
    <row r="144" spans="1:12" x14ac:dyDescent="0.25">
      <c r="B144" s="11"/>
    </row>
    <row r="145" spans="1:12" ht="15.75" x14ac:dyDescent="0.25">
      <c r="A145" s="6" t="s">
        <v>176</v>
      </c>
      <c r="B145" s="6" t="s">
        <v>65</v>
      </c>
      <c r="C145" s="6"/>
      <c r="D145" s="6"/>
      <c r="E145" s="6"/>
      <c r="F145" s="6"/>
      <c r="G145" s="6"/>
      <c r="H145" s="6"/>
      <c r="I145" s="6"/>
      <c r="J145" s="6"/>
      <c r="K145" s="6"/>
      <c r="L145" s="7">
        <f>C146+C147+C148+C150+C151+D146+D147+E154+F155+I156+D151+C152+C153</f>
        <v>1858150</v>
      </c>
    </row>
    <row r="146" spans="1:12" x14ac:dyDescent="0.25">
      <c r="B146" s="4" t="s">
        <v>226</v>
      </c>
      <c r="C146" s="4">
        <v>127000</v>
      </c>
      <c r="D146" s="4">
        <v>147000</v>
      </c>
    </row>
    <row r="147" spans="1:12" x14ac:dyDescent="0.25">
      <c r="B147" s="4" t="s">
        <v>226</v>
      </c>
      <c r="C147" s="4">
        <v>132000</v>
      </c>
      <c r="D147" s="4">
        <v>142400</v>
      </c>
    </row>
    <row r="148" spans="1:12" x14ac:dyDescent="0.25">
      <c r="B148" s="4" t="s">
        <v>66</v>
      </c>
      <c r="C148" s="4">
        <v>37500</v>
      </c>
    </row>
    <row r="149" spans="1:12" x14ac:dyDescent="0.25">
      <c r="B149" s="4" t="s">
        <v>67</v>
      </c>
    </row>
    <row r="150" spans="1:12" x14ac:dyDescent="0.25">
      <c r="B150" s="4" t="s">
        <v>68</v>
      </c>
      <c r="C150" s="4">
        <v>90000</v>
      </c>
    </row>
    <row r="151" spans="1:12" x14ac:dyDescent="0.25">
      <c r="B151" s="4" t="s">
        <v>225</v>
      </c>
      <c r="C151" s="4">
        <v>64800</v>
      </c>
      <c r="D151" s="4">
        <v>52500</v>
      </c>
    </row>
    <row r="152" spans="1:12" x14ac:dyDescent="0.25">
      <c r="B152" s="4" t="s">
        <v>232</v>
      </c>
      <c r="C152" s="4">
        <v>25000</v>
      </c>
    </row>
    <row r="153" spans="1:12" x14ac:dyDescent="0.25">
      <c r="B153" s="4" t="s">
        <v>233</v>
      </c>
      <c r="C153" s="4">
        <v>28000</v>
      </c>
    </row>
    <row r="154" spans="1:12" x14ac:dyDescent="0.25">
      <c r="B154" s="4" t="s">
        <v>14</v>
      </c>
      <c r="E154" s="4">
        <v>80000</v>
      </c>
    </row>
    <row r="155" spans="1:12" x14ac:dyDescent="0.25">
      <c r="B155" s="4" t="s">
        <v>317</v>
      </c>
      <c r="F155" s="4">
        <v>798750</v>
      </c>
    </row>
    <row r="156" spans="1:12" x14ac:dyDescent="0.25">
      <c r="B156" s="4" t="s">
        <v>318</v>
      </c>
      <c r="I156" s="4">
        <v>133200</v>
      </c>
    </row>
    <row r="158" spans="1:12" ht="15.75" x14ac:dyDescent="0.25">
      <c r="A158" s="6" t="s">
        <v>175</v>
      </c>
      <c r="B158" s="6" t="s">
        <v>69</v>
      </c>
      <c r="C158" s="6"/>
      <c r="D158" s="6"/>
      <c r="E158" s="6"/>
      <c r="F158" s="6"/>
      <c r="G158" s="6"/>
      <c r="H158" s="6"/>
      <c r="I158" s="6"/>
      <c r="J158" s="6"/>
      <c r="K158" s="6"/>
      <c r="L158" s="7">
        <f>C159+C160+E161+F162+I163</f>
        <v>255150</v>
      </c>
    </row>
    <row r="159" spans="1:12" x14ac:dyDescent="0.25">
      <c r="B159" s="4" t="s">
        <v>70</v>
      </c>
      <c r="C159" s="4">
        <v>0</v>
      </c>
    </row>
    <row r="160" spans="1:12" x14ac:dyDescent="0.25">
      <c r="B160" s="4" t="s">
        <v>71</v>
      </c>
      <c r="C160" s="4">
        <v>0</v>
      </c>
    </row>
    <row r="161" spans="1:12" x14ac:dyDescent="0.25">
      <c r="B161" s="4" t="s">
        <v>14</v>
      </c>
      <c r="E161" s="4">
        <v>0</v>
      </c>
    </row>
    <row r="162" spans="1:12" x14ac:dyDescent="0.25">
      <c r="B162" s="4" t="s">
        <v>283</v>
      </c>
      <c r="F162" s="4">
        <v>138750</v>
      </c>
    </row>
    <row r="163" spans="1:12" x14ac:dyDescent="0.25">
      <c r="B163" s="4" t="s">
        <v>284</v>
      </c>
      <c r="I163" s="4">
        <v>116400</v>
      </c>
    </row>
    <row r="165" spans="1:12" ht="15.75" x14ac:dyDescent="0.25">
      <c r="A165" s="6" t="s">
        <v>174</v>
      </c>
      <c r="B165" s="6" t="s">
        <v>72</v>
      </c>
      <c r="C165" s="6"/>
      <c r="D165" s="6"/>
      <c r="E165" s="6"/>
      <c r="F165" s="6"/>
      <c r="G165" s="6"/>
      <c r="H165" s="6"/>
      <c r="I165" s="6"/>
      <c r="J165" s="6"/>
      <c r="K165" s="6"/>
      <c r="L165" s="7">
        <f>C166+C167+E168+F169+I170+D166+D167</f>
        <v>594550</v>
      </c>
    </row>
    <row r="166" spans="1:12" x14ac:dyDescent="0.25">
      <c r="B166" s="4" t="s">
        <v>73</v>
      </c>
      <c r="C166" s="4">
        <v>46800</v>
      </c>
      <c r="D166" s="4">
        <v>47500</v>
      </c>
    </row>
    <row r="167" spans="1:12" x14ac:dyDescent="0.25">
      <c r="B167" s="4" t="s">
        <v>74</v>
      </c>
      <c r="C167" s="4">
        <v>76600</v>
      </c>
      <c r="D167" s="4">
        <v>16000</v>
      </c>
    </row>
    <row r="168" spans="1:12" x14ac:dyDescent="0.25">
      <c r="B168" s="4" t="s">
        <v>14</v>
      </c>
      <c r="E168" s="4">
        <v>95000</v>
      </c>
    </row>
    <row r="169" spans="1:12" x14ac:dyDescent="0.25">
      <c r="B169" s="4" t="s">
        <v>299</v>
      </c>
      <c r="F169" s="4">
        <v>269250</v>
      </c>
    </row>
    <row r="170" spans="1:12" x14ac:dyDescent="0.25">
      <c r="B170" s="4" t="s">
        <v>300</v>
      </c>
      <c r="I170" s="4">
        <v>43400</v>
      </c>
    </row>
    <row r="172" spans="1:12" ht="15.75" x14ac:dyDescent="0.25">
      <c r="A172" s="6" t="s">
        <v>230</v>
      </c>
      <c r="B172" s="6" t="s">
        <v>231</v>
      </c>
      <c r="C172" s="6"/>
      <c r="D172" s="6"/>
      <c r="E172" s="6"/>
      <c r="F172" s="6"/>
      <c r="G172" s="6"/>
      <c r="H172" s="6"/>
      <c r="I172" s="6"/>
      <c r="J172" s="6"/>
      <c r="K172" s="6"/>
      <c r="L172" s="7">
        <f>E173+F174+I175</f>
        <v>218500</v>
      </c>
    </row>
    <row r="173" spans="1:12" x14ac:dyDescent="0.25">
      <c r="B173" s="4" t="s">
        <v>14</v>
      </c>
      <c r="E173" s="4">
        <v>76000</v>
      </c>
    </row>
    <row r="174" spans="1:12" x14ac:dyDescent="0.25">
      <c r="B174" s="4" t="s">
        <v>256</v>
      </c>
      <c r="F174" s="4">
        <v>142500</v>
      </c>
    </row>
    <row r="175" spans="1:12" x14ac:dyDescent="0.25">
      <c r="B175" s="4" t="s">
        <v>205</v>
      </c>
      <c r="I175" s="4">
        <v>0</v>
      </c>
    </row>
    <row r="176" spans="1:12" x14ac:dyDescent="0.25">
      <c r="B176" s="11"/>
    </row>
    <row r="177" spans="1:12" ht="15.75" x14ac:dyDescent="0.25">
      <c r="A177" s="6" t="s">
        <v>173</v>
      </c>
      <c r="B177" s="6" t="s">
        <v>76</v>
      </c>
      <c r="C177" s="6"/>
      <c r="D177" s="6"/>
      <c r="E177" s="6"/>
      <c r="F177" s="6"/>
      <c r="G177" s="6"/>
      <c r="H177" s="6"/>
      <c r="I177" s="6"/>
      <c r="J177" s="6"/>
      <c r="K177" s="6"/>
      <c r="L177" s="7">
        <f>C178+F179+I180</f>
        <v>83800</v>
      </c>
    </row>
    <row r="178" spans="1:12" x14ac:dyDescent="0.25">
      <c r="B178" s="4" t="s">
        <v>75</v>
      </c>
      <c r="C178" s="4">
        <v>27600</v>
      </c>
    </row>
    <row r="179" spans="1:12" x14ac:dyDescent="0.25">
      <c r="B179" s="4" t="s">
        <v>266</v>
      </c>
      <c r="F179" s="4">
        <v>45000</v>
      </c>
    </row>
    <row r="180" spans="1:12" x14ac:dyDescent="0.25">
      <c r="B180" s="4" t="s">
        <v>267</v>
      </c>
      <c r="I180" s="4">
        <v>11200</v>
      </c>
    </row>
    <row r="181" spans="1:12" x14ac:dyDescent="0.25">
      <c r="B181" s="11"/>
    </row>
    <row r="182" spans="1:12" ht="15.75" x14ac:dyDescent="0.25">
      <c r="A182" s="6" t="s">
        <v>172</v>
      </c>
      <c r="B182" s="6" t="s">
        <v>77</v>
      </c>
      <c r="C182" s="6"/>
      <c r="D182" s="6"/>
      <c r="E182" s="6"/>
      <c r="F182" s="6"/>
      <c r="G182" s="6"/>
      <c r="H182" s="6"/>
      <c r="I182" s="6"/>
      <c r="J182" s="6"/>
      <c r="K182" s="6"/>
      <c r="L182" s="7">
        <f>E184+F185+I186+C183+D183</f>
        <v>368100</v>
      </c>
    </row>
    <row r="183" spans="1:12" ht="15.75" x14ac:dyDescent="0.25">
      <c r="A183" s="8"/>
      <c r="B183" s="8" t="s">
        <v>228</v>
      </c>
      <c r="C183" s="8">
        <v>50000</v>
      </c>
      <c r="D183" s="8">
        <v>47500</v>
      </c>
      <c r="E183" s="8"/>
      <c r="F183" s="8"/>
      <c r="G183" s="8"/>
      <c r="H183" s="8"/>
      <c r="I183" s="8"/>
      <c r="J183" s="8"/>
      <c r="K183" s="8"/>
      <c r="L183" s="9"/>
    </row>
    <row r="184" spans="1:12" x14ac:dyDescent="0.25">
      <c r="B184" s="4" t="s">
        <v>14</v>
      </c>
      <c r="E184" s="4">
        <v>90000</v>
      </c>
    </row>
    <row r="185" spans="1:12" x14ac:dyDescent="0.25">
      <c r="B185" s="4" t="s">
        <v>258</v>
      </c>
      <c r="F185" s="4">
        <v>159000</v>
      </c>
    </row>
    <row r="186" spans="1:12" x14ac:dyDescent="0.25">
      <c r="B186" s="4" t="s">
        <v>259</v>
      </c>
      <c r="I186" s="4">
        <v>21600</v>
      </c>
    </row>
    <row r="188" spans="1:12" ht="15.75" x14ac:dyDescent="0.25">
      <c r="A188" s="6" t="s">
        <v>171</v>
      </c>
      <c r="B188" s="6" t="s">
        <v>78</v>
      </c>
      <c r="C188" s="6"/>
      <c r="D188" s="6"/>
      <c r="E188" s="6"/>
      <c r="F188" s="6"/>
      <c r="G188" s="6"/>
      <c r="H188" s="6"/>
      <c r="I188" s="6"/>
      <c r="J188" s="6"/>
      <c r="K188" s="6"/>
      <c r="L188" s="7">
        <f>C189+E190+F192+K191+I193</f>
        <v>185325</v>
      </c>
    </row>
    <row r="189" spans="1:12" x14ac:dyDescent="0.25">
      <c r="B189" s="4" t="s">
        <v>79</v>
      </c>
      <c r="C189" s="4">
        <v>36700</v>
      </c>
    </row>
    <row r="190" spans="1:12" x14ac:dyDescent="0.25">
      <c r="B190" s="4" t="s">
        <v>14</v>
      </c>
      <c r="E190" s="4">
        <v>85000</v>
      </c>
    </row>
    <row r="191" spans="1:12" x14ac:dyDescent="0.25">
      <c r="B191" s="4" t="s">
        <v>255</v>
      </c>
      <c r="K191" s="4">
        <v>13000</v>
      </c>
    </row>
    <row r="192" spans="1:12" x14ac:dyDescent="0.25">
      <c r="B192" s="4" t="s">
        <v>316</v>
      </c>
      <c r="F192" s="4">
        <v>50625</v>
      </c>
    </row>
    <row r="193" spans="1:12" x14ac:dyDescent="0.25">
      <c r="B193" s="4" t="s">
        <v>205</v>
      </c>
      <c r="I193" s="4">
        <v>0</v>
      </c>
    </row>
    <row r="195" spans="1:12" ht="15.75" x14ac:dyDescent="0.25">
      <c r="A195" s="6" t="s">
        <v>170</v>
      </c>
      <c r="B195" s="6" t="s">
        <v>80</v>
      </c>
      <c r="C195" s="6"/>
      <c r="D195" s="6"/>
      <c r="E195" s="6"/>
      <c r="F195" s="6"/>
      <c r="G195" s="6"/>
      <c r="H195" s="6"/>
      <c r="I195" s="6"/>
      <c r="J195" s="6"/>
      <c r="K195" s="6"/>
      <c r="L195" s="7">
        <f>C196+C197+C198+C199+E200+F202+I203+J201</f>
        <v>491400</v>
      </c>
    </row>
    <row r="196" spans="1:12" x14ac:dyDescent="0.25">
      <c r="B196" s="4" t="s">
        <v>81</v>
      </c>
      <c r="C196" s="4">
        <v>5000</v>
      </c>
    </row>
    <row r="197" spans="1:12" x14ac:dyDescent="0.25">
      <c r="B197" s="4" t="s">
        <v>82</v>
      </c>
      <c r="C197" s="4">
        <v>28000</v>
      </c>
    </row>
    <row r="198" spans="1:12" x14ac:dyDescent="0.25">
      <c r="B198" s="4" t="s">
        <v>83</v>
      </c>
      <c r="C198" s="4">
        <v>44300</v>
      </c>
    </row>
    <row r="199" spans="1:12" x14ac:dyDescent="0.25">
      <c r="B199" s="4" t="s">
        <v>84</v>
      </c>
      <c r="C199" s="4">
        <v>30800</v>
      </c>
    </row>
    <row r="200" spans="1:12" x14ac:dyDescent="0.25">
      <c r="B200" s="4" t="s">
        <v>14</v>
      </c>
      <c r="E200" s="4">
        <v>95000</v>
      </c>
    </row>
    <row r="201" spans="1:12" x14ac:dyDescent="0.25">
      <c r="B201" s="4" t="s">
        <v>254</v>
      </c>
      <c r="J201" s="4">
        <v>40300</v>
      </c>
    </row>
    <row r="202" spans="1:12" x14ac:dyDescent="0.25">
      <c r="B202" s="4" t="s">
        <v>304</v>
      </c>
      <c r="F202" s="4">
        <v>174000</v>
      </c>
    </row>
    <row r="203" spans="1:12" x14ac:dyDescent="0.25">
      <c r="B203" s="4" t="s">
        <v>305</v>
      </c>
      <c r="I203" s="4">
        <v>74000</v>
      </c>
    </row>
    <row r="205" spans="1:12" ht="15.75" x14ac:dyDescent="0.25">
      <c r="A205" s="6" t="s">
        <v>169</v>
      </c>
      <c r="B205" s="6" t="s">
        <v>85</v>
      </c>
      <c r="C205" s="6"/>
      <c r="D205" s="6"/>
      <c r="E205" s="6"/>
      <c r="F205" s="6"/>
      <c r="G205" s="6"/>
      <c r="H205" s="6"/>
      <c r="I205" s="6"/>
      <c r="J205" s="6"/>
      <c r="K205" s="6"/>
      <c r="L205" s="7">
        <f>C206+F207+I208</f>
        <v>96450</v>
      </c>
    </row>
    <row r="206" spans="1:12" x14ac:dyDescent="0.25">
      <c r="B206" s="4" t="s">
        <v>86</v>
      </c>
      <c r="C206" s="4">
        <v>40200</v>
      </c>
    </row>
    <row r="207" spans="1:12" x14ac:dyDescent="0.25">
      <c r="B207" s="4" t="s">
        <v>293</v>
      </c>
      <c r="F207" s="4">
        <v>56250</v>
      </c>
    </row>
    <row r="208" spans="1:12" x14ac:dyDescent="0.25">
      <c r="B208" s="4" t="s">
        <v>205</v>
      </c>
      <c r="I208" s="4">
        <v>0</v>
      </c>
    </row>
    <row r="210" spans="1:12" ht="15.75" x14ac:dyDescent="0.25">
      <c r="A210" s="6" t="s">
        <v>168</v>
      </c>
      <c r="B210" s="6" t="s">
        <v>87</v>
      </c>
      <c r="C210" s="6"/>
      <c r="D210" s="6"/>
      <c r="E210" s="6"/>
      <c r="F210" s="6"/>
      <c r="G210" s="6"/>
      <c r="H210" s="6"/>
      <c r="I210" s="6"/>
      <c r="J210" s="6"/>
      <c r="K210" s="6"/>
      <c r="L210" s="7">
        <f>C211+D211+E212+I214+F213</f>
        <v>351800</v>
      </c>
    </row>
    <row r="211" spans="1:12" x14ac:dyDescent="0.25">
      <c r="B211" s="4" t="s">
        <v>88</v>
      </c>
      <c r="C211" s="4">
        <v>140000</v>
      </c>
      <c r="D211" s="4">
        <v>102000</v>
      </c>
    </row>
    <row r="212" spans="1:12" x14ac:dyDescent="0.25">
      <c r="B212" s="4" t="s">
        <v>14</v>
      </c>
      <c r="E212" s="4">
        <v>85000</v>
      </c>
    </row>
    <row r="213" spans="1:12" x14ac:dyDescent="0.25">
      <c r="B213" s="4" t="s">
        <v>211</v>
      </c>
      <c r="F213" s="4">
        <v>0</v>
      </c>
    </row>
    <row r="214" spans="1:12" x14ac:dyDescent="0.25">
      <c r="B214" s="4" t="s">
        <v>303</v>
      </c>
      <c r="I214" s="4">
        <v>24800</v>
      </c>
    </row>
    <row r="216" spans="1:12" ht="15.75" x14ac:dyDescent="0.25">
      <c r="A216" s="6" t="s">
        <v>167</v>
      </c>
      <c r="B216" s="6" t="s">
        <v>89</v>
      </c>
      <c r="C216" s="6"/>
      <c r="D216" s="6"/>
      <c r="E216" s="6"/>
      <c r="F216" s="6"/>
      <c r="G216" s="6"/>
      <c r="H216" s="6"/>
      <c r="I216" s="6"/>
      <c r="J216" s="6"/>
      <c r="K216" s="6"/>
      <c r="L216" s="7">
        <f>C217+C218+C219+E220+F222+H221+I223</f>
        <v>458200</v>
      </c>
    </row>
    <row r="217" spans="1:12" x14ac:dyDescent="0.25">
      <c r="B217" s="4" t="s">
        <v>90</v>
      </c>
      <c r="C217" s="4">
        <v>30000</v>
      </c>
    </row>
    <row r="218" spans="1:12" x14ac:dyDescent="0.25">
      <c r="B218" s="4" t="s">
        <v>235</v>
      </c>
      <c r="C218" s="4">
        <v>25000</v>
      </c>
    </row>
    <row r="219" spans="1:12" x14ac:dyDescent="0.25">
      <c r="B219" s="4" t="s">
        <v>198</v>
      </c>
      <c r="C219" s="4">
        <v>55500</v>
      </c>
    </row>
    <row r="220" spans="1:12" x14ac:dyDescent="0.25">
      <c r="B220" s="4" t="s">
        <v>14</v>
      </c>
      <c r="E220" s="4">
        <v>79200</v>
      </c>
    </row>
    <row r="221" spans="1:12" x14ac:dyDescent="0.25">
      <c r="B221" s="4" t="s">
        <v>253</v>
      </c>
      <c r="H221" s="4">
        <v>150000</v>
      </c>
    </row>
    <row r="222" spans="1:12" x14ac:dyDescent="0.25">
      <c r="B222" s="4" t="s">
        <v>279</v>
      </c>
      <c r="F222" s="4">
        <v>112500</v>
      </c>
    </row>
    <row r="223" spans="1:12" x14ac:dyDescent="0.25">
      <c r="B223" s="4" t="s">
        <v>219</v>
      </c>
      <c r="I223" s="4">
        <v>6000</v>
      </c>
    </row>
    <row r="225" spans="1:12" ht="15.75" x14ac:dyDescent="0.25">
      <c r="A225" s="6" t="s">
        <v>166</v>
      </c>
      <c r="B225" s="6" t="s">
        <v>91</v>
      </c>
      <c r="C225" s="6"/>
      <c r="D225" s="6"/>
      <c r="E225" s="6"/>
      <c r="F225" s="6"/>
      <c r="G225" s="6"/>
      <c r="H225" s="6"/>
      <c r="I225" s="6"/>
      <c r="J225" s="6"/>
      <c r="K225" s="6"/>
      <c r="L225" s="7">
        <f>C226+C227+I230+D226+E228+F229</f>
        <v>146400</v>
      </c>
    </row>
    <row r="226" spans="1:12" x14ac:dyDescent="0.25">
      <c r="B226" s="4" t="s">
        <v>92</v>
      </c>
      <c r="C226" s="4">
        <v>85000</v>
      </c>
      <c r="D226" s="4">
        <v>8000</v>
      </c>
    </row>
    <row r="227" spans="1:12" x14ac:dyDescent="0.25">
      <c r="B227" s="4" t="s">
        <v>93</v>
      </c>
      <c r="C227" s="4">
        <v>29000</v>
      </c>
    </row>
    <row r="228" spans="1:12" x14ac:dyDescent="0.25">
      <c r="B228" s="4" t="s">
        <v>14</v>
      </c>
      <c r="E228" s="4">
        <v>10400</v>
      </c>
    </row>
    <row r="229" spans="1:12" x14ac:dyDescent="0.25">
      <c r="B229" s="4" t="s">
        <v>212</v>
      </c>
      <c r="F229" s="4">
        <v>0</v>
      </c>
    </row>
    <row r="230" spans="1:12" x14ac:dyDescent="0.25">
      <c r="B230" s="4" t="s">
        <v>288</v>
      </c>
      <c r="I230" s="4">
        <v>14000</v>
      </c>
    </row>
    <row r="232" spans="1:12" ht="15.75" x14ac:dyDescent="0.25">
      <c r="A232" s="6" t="s">
        <v>165</v>
      </c>
      <c r="B232" s="6" t="s">
        <v>94</v>
      </c>
      <c r="C232" s="6"/>
      <c r="D232" s="6"/>
      <c r="E232" s="6"/>
      <c r="F232" s="6"/>
      <c r="G232" s="6"/>
      <c r="H232" s="6"/>
      <c r="I232" s="6"/>
      <c r="J232" s="6"/>
      <c r="K232" s="6"/>
      <c r="L232" s="7">
        <f>C233+C234+C235+C236+E237+F238+I239</f>
        <v>334600</v>
      </c>
    </row>
    <row r="233" spans="1:12" x14ac:dyDescent="0.25">
      <c r="B233" s="4" t="s">
        <v>95</v>
      </c>
      <c r="C233" s="4">
        <v>5000</v>
      </c>
    </row>
    <row r="234" spans="1:12" x14ac:dyDescent="0.25">
      <c r="B234" s="4" t="s">
        <v>320</v>
      </c>
      <c r="C234" s="4">
        <v>14100</v>
      </c>
    </row>
    <row r="235" spans="1:12" x14ac:dyDescent="0.25">
      <c r="B235" s="4" t="s">
        <v>199</v>
      </c>
      <c r="C235" s="4">
        <v>14500</v>
      </c>
    </row>
    <row r="236" spans="1:12" x14ac:dyDescent="0.25">
      <c r="B236" s="4" t="s">
        <v>200</v>
      </c>
      <c r="C236" s="4">
        <v>5000</v>
      </c>
    </row>
    <row r="237" spans="1:12" x14ac:dyDescent="0.25">
      <c r="B237" s="4" t="s">
        <v>14</v>
      </c>
      <c r="E237" s="4">
        <v>85000</v>
      </c>
    </row>
    <row r="238" spans="1:12" x14ac:dyDescent="0.25">
      <c r="B238" s="4" t="s">
        <v>214</v>
      </c>
      <c r="F238" s="4">
        <v>195000</v>
      </c>
    </row>
    <row r="239" spans="1:12" x14ac:dyDescent="0.25">
      <c r="B239" s="4" t="s">
        <v>282</v>
      </c>
      <c r="I239" s="4">
        <v>16000</v>
      </c>
    </row>
    <row r="241" spans="1:12" ht="15.75" x14ac:dyDescent="0.25">
      <c r="A241" s="6" t="s">
        <v>164</v>
      </c>
      <c r="B241" s="6" t="s">
        <v>96</v>
      </c>
      <c r="C241" s="6"/>
      <c r="D241" s="6"/>
      <c r="E241" s="6"/>
      <c r="F241" s="6"/>
      <c r="G241" s="6"/>
      <c r="H241" s="6"/>
      <c r="I241" s="6"/>
      <c r="J241" s="6"/>
      <c r="K241" s="6"/>
      <c r="L241" s="7">
        <f>C242+E243+H244+F246+I247+H245</f>
        <v>290800</v>
      </c>
    </row>
    <row r="242" spans="1:12" x14ac:dyDescent="0.25">
      <c r="B242" s="4" t="s">
        <v>97</v>
      </c>
      <c r="C242" s="4">
        <v>78400</v>
      </c>
    </row>
    <row r="243" spans="1:12" x14ac:dyDescent="0.25">
      <c r="B243" s="4" t="s">
        <v>14</v>
      </c>
      <c r="E243" s="4">
        <v>57500</v>
      </c>
    </row>
    <row r="244" spans="1:12" x14ac:dyDescent="0.25">
      <c r="B244" s="4" t="s">
        <v>242</v>
      </c>
      <c r="H244" s="4">
        <v>18400</v>
      </c>
    </row>
    <row r="245" spans="1:12" x14ac:dyDescent="0.25">
      <c r="B245" s="4" t="s">
        <v>243</v>
      </c>
      <c r="H245" s="4">
        <v>9000</v>
      </c>
    </row>
    <row r="246" spans="1:12" x14ac:dyDescent="0.25">
      <c r="B246" s="4" t="s">
        <v>270</v>
      </c>
      <c r="F246" s="4">
        <v>97500</v>
      </c>
    </row>
    <row r="247" spans="1:12" x14ac:dyDescent="0.25">
      <c r="B247" s="4" t="s">
        <v>217</v>
      </c>
      <c r="I247" s="4">
        <v>30000</v>
      </c>
    </row>
    <row r="249" spans="1:12" ht="15.75" x14ac:dyDescent="0.25">
      <c r="A249" s="6" t="s">
        <v>162</v>
      </c>
      <c r="B249" s="6" t="s">
        <v>98</v>
      </c>
      <c r="C249" s="6"/>
      <c r="D249" s="6"/>
      <c r="E249" s="6"/>
      <c r="F249" s="6"/>
      <c r="G249" s="6"/>
      <c r="H249" s="6"/>
      <c r="I249" s="6"/>
      <c r="J249" s="6"/>
      <c r="K249" s="6"/>
      <c r="L249" s="7">
        <f>C250+C251+D250+E252+F253+I254</f>
        <v>424450</v>
      </c>
    </row>
    <row r="250" spans="1:12" x14ac:dyDescent="0.25">
      <c r="B250" s="4" t="s">
        <v>100</v>
      </c>
      <c r="C250" s="4">
        <v>25000</v>
      </c>
      <c r="D250" s="4">
        <v>150000</v>
      </c>
    </row>
    <row r="251" spans="1:12" x14ac:dyDescent="0.25">
      <c r="B251" s="4" t="s">
        <v>99</v>
      </c>
      <c r="C251" s="4">
        <v>7000</v>
      </c>
    </row>
    <row r="252" spans="1:12" x14ac:dyDescent="0.25">
      <c r="B252" s="4" t="s">
        <v>14</v>
      </c>
      <c r="E252" s="4">
        <v>80000</v>
      </c>
    </row>
    <row r="253" spans="1:12" x14ac:dyDescent="0.25">
      <c r="B253" s="4" t="s">
        <v>206</v>
      </c>
      <c r="F253" s="4">
        <v>162450</v>
      </c>
    </row>
    <row r="254" spans="1:12" x14ac:dyDescent="0.25">
      <c r="B254" s="4" t="s">
        <v>205</v>
      </c>
      <c r="I254" s="4">
        <v>0</v>
      </c>
    </row>
    <row r="255" spans="1:12" x14ac:dyDescent="0.25">
      <c r="B255" s="11"/>
    </row>
    <row r="256" spans="1:12" ht="15.75" x14ac:dyDescent="0.25">
      <c r="A256" s="6" t="s">
        <v>163</v>
      </c>
      <c r="B256" s="6" t="s">
        <v>101</v>
      </c>
      <c r="C256" s="6"/>
      <c r="D256" s="6"/>
      <c r="E256" s="6"/>
      <c r="F256" s="6"/>
      <c r="G256" s="6"/>
      <c r="H256" s="6"/>
      <c r="I256" s="6"/>
      <c r="J256" s="6"/>
      <c r="K256" s="6"/>
      <c r="L256" s="7">
        <f>C257+F258+I259</f>
        <v>241500</v>
      </c>
    </row>
    <row r="257" spans="1:12" x14ac:dyDescent="0.25">
      <c r="B257" s="4" t="s">
        <v>102</v>
      </c>
      <c r="C257" s="4">
        <v>54000</v>
      </c>
    </row>
    <row r="258" spans="1:12" x14ac:dyDescent="0.25">
      <c r="B258" s="4" t="s">
        <v>204</v>
      </c>
      <c r="F258" s="4">
        <v>187500</v>
      </c>
    </row>
    <row r="259" spans="1:12" x14ac:dyDescent="0.25">
      <c r="B259" s="4" t="s">
        <v>205</v>
      </c>
      <c r="I259" s="4">
        <v>0</v>
      </c>
    </row>
    <row r="261" spans="1:12" ht="15.75" x14ac:dyDescent="0.25">
      <c r="A261" s="6" t="s">
        <v>161</v>
      </c>
      <c r="B261" s="6" t="s">
        <v>103</v>
      </c>
      <c r="C261" s="6"/>
      <c r="D261" s="6"/>
      <c r="E261" s="6"/>
      <c r="F261" s="6"/>
      <c r="G261" s="6"/>
      <c r="H261" s="6"/>
      <c r="I261" s="6"/>
      <c r="J261" s="6"/>
      <c r="K261" s="6"/>
      <c r="L261" s="7">
        <f>C262+C263+C264+F266+I267+E265</f>
        <v>289500</v>
      </c>
    </row>
    <row r="262" spans="1:12" x14ac:dyDescent="0.25">
      <c r="B262" s="4" t="s">
        <v>104</v>
      </c>
      <c r="C262" s="4">
        <v>20000</v>
      </c>
    </row>
    <row r="263" spans="1:12" x14ac:dyDescent="0.25">
      <c r="B263" s="4" t="s">
        <v>105</v>
      </c>
      <c r="C263" s="4">
        <v>50000</v>
      </c>
    </row>
    <row r="264" spans="1:12" x14ac:dyDescent="0.25">
      <c r="B264" s="4" t="s">
        <v>106</v>
      </c>
      <c r="C264" s="4">
        <v>5000</v>
      </c>
    </row>
    <row r="265" spans="1:12" x14ac:dyDescent="0.25">
      <c r="B265" s="4" t="s">
        <v>14</v>
      </c>
      <c r="E265" s="4">
        <v>90000</v>
      </c>
    </row>
    <row r="266" spans="1:12" x14ac:dyDescent="0.25">
      <c r="B266" s="4" t="s">
        <v>311</v>
      </c>
      <c r="F266" s="4">
        <v>124500</v>
      </c>
    </row>
    <row r="267" spans="1:12" x14ac:dyDescent="0.25">
      <c r="B267" s="4" t="s">
        <v>205</v>
      </c>
      <c r="I267" s="4">
        <v>0</v>
      </c>
    </row>
    <row r="269" spans="1:12" ht="15.75" x14ac:dyDescent="0.25">
      <c r="A269" s="6" t="s">
        <v>221</v>
      </c>
      <c r="B269" s="6" t="s">
        <v>222</v>
      </c>
      <c r="C269" s="6"/>
      <c r="D269" s="6"/>
      <c r="E269" s="6"/>
      <c r="F269" s="6"/>
      <c r="G269" s="6"/>
      <c r="H269" s="6"/>
      <c r="I269" s="6"/>
      <c r="J269" s="6"/>
      <c r="K269" s="6"/>
      <c r="L269" s="7">
        <f>F270+I271</f>
        <v>22500</v>
      </c>
    </row>
    <row r="270" spans="1:12" x14ac:dyDescent="0.25">
      <c r="B270" s="4" t="s">
        <v>224</v>
      </c>
      <c r="F270" s="4">
        <v>22500</v>
      </c>
    </row>
    <row r="271" spans="1:12" x14ac:dyDescent="0.25">
      <c r="B271" s="4" t="s">
        <v>223</v>
      </c>
      <c r="I271" s="4">
        <v>0</v>
      </c>
    </row>
    <row r="273" spans="1:12" ht="15.75" x14ac:dyDescent="0.25">
      <c r="A273" s="6" t="s">
        <v>160</v>
      </c>
      <c r="B273" s="6" t="s">
        <v>107</v>
      </c>
      <c r="C273" s="6"/>
      <c r="D273" s="6"/>
      <c r="E273" s="6"/>
      <c r="F273" s="6"/>
      <c r="G273" s="6"/>
      <c r="H273" s="6"/>
      <c r="I273" s="6"/>
      <c r="J273" s="6"/>
      <c r="K273" s="6"/>
      <c r="L273" s="7">
        <f>C274+C275+C276+F277+I278</f>
        <v>467175</v>
      </c>
    </row>
    <row r="274" spans="1:12" x14ac:dyDescent="0.25">
      <c r="B274" s="4" t="s">
        <v>108</v>
      </c>
      <c r="C274" s="4">
        <v>7800</v>
      </c>
    </row>
    <row r="275" spans="1:12" x14ac:dyDescent="0.25">
      <c r="B275" s="4" t="s">
        <v>109</v>
      </c>
      <c r="C275" s="4">
        <v>24000</v>
      </c>
    </row>
    <row r="276" spans="1:12" x14ac:dyDescent="0.25">
      <c r="B276" s="4" t="s">
        <v>110</v>
      </c>
      <c r="C276" s="4">
        <v>45100</v>
      </c>
    </row>
    <row r="277" spans="1:12" x14ac:dyDescent="0.25">
      <c r="B277" s="4" t="s">
        <v>290</v>
      </c>
      <c r="F277" s="4">
        <v>281475</v>
      </c>
    </row>
    <row r="278" spans="1:12" x14ac:dyDescent="0.25">
      <c r="B278" s="4" t="s">
        <v>291</v>
      </c>
      <c r="I278" s="4">
        <v>108800</v>
      </c>
    </row>
    <row r="280" spans="1:12" ht="15.75" x14ac:dyDescent="0.25">
      <c r="A280" s="6" t="s">
        <v>159</v>
      </c>
      <c r="B280" s="6" t="s">
        <v>111</v>
      </c>
      <c r="C280" s="6"/>
      <c r="D280" s="6"/>
      <c r="E280" s="6"/>
      <c r="F280" s="6"/>
      <c r="G280" s="6"/>
      <c r="H280" s="6"/>
      <c r="I280" s="6"/>
      <c r="J280" s="6"/>
      <c r="K280" s="6"/>
      <c r="L280" s="7">
        <f>C281+D281+E282+F283+I284</f>
        <v>309800</v>
      </c>
    </row>
    <row r="281" spans="1:12" x14ac:dyDescent="0.25">
      <c r="B281" s="4" t="s">
        <v>112</v>
      </c>
      <c r="C281" s="4">
        <v>15700</v>
      </c>
      <c r="D281" s="4">
        <v>47500</v>
      </c>
    </row>
    <row r="282" spans="1:12" x14ac:dyDescent="0.25">
      <c r="B282" s="4" t="s">
        <v>14</v>
      </c>
      <c r="E282" s="4">
        <v>90000</v>
      </c>
    </row>
    <row r="283" spans="1:12" x14ac:dyDescent="0.25">
      <c r="B283" s="4" t="s">
        <v>210</v>
      </c>
      <c r="F283" s="4">
        <v>105000</v>
      </c>
    </row>
    <row r="284" spans="1:12" x14ac:dyDescent="0.25">
      <c r="B284" s="4" t="s">
        <v>306</v>
      </c>
      <c r="I284" s="4">
        <v>51600</v>
      </c>
    </row>
    <row r="286" spans="1:12" ht="15.75" x14ac:dyDescent="0.25">
      <c r="A286" s="6" t="s">
        <v>126</v>
      </c>
      <c r="B286" s="6" t="s">
        <v>113</v>
      </c>
      <c r="C286" s="6"/>
      <c r="D286" s="6"/>
      <c r="E286" s="6"/>
      <c r="F286" s="6"/>
      <c r="G286" s="6"/>
      <c r="H286" s="6"/>
      <c r="I286" s="6"/>
      <c r="J286" s="6"/>
      <c r="K286" s="6"/>
      <c r="L286" s="7">
        <f>C287+E288+F290+I291+H289+F292</f>
        <v>339925</v>
      </c>
    </row>
    <row r="287" spans="1:12" x14ac:dyDescent="0.25">
      <c r="B287" s="4" t="s">
        <v>114</v>
      </c>
      <c r="C287" s="4">
        <v>72500</v>
      </c>
    </row>
    <row r="288" spans="1:12" x14ac:dyDescent="0.25">
      <c r="B288" s="4" t="s">
        <v>14</v>
      </c>
      <c r="E288" s="4">
        <v>95000</v>
      </c>
    </row>
    <row r="289" spans="1:12" x14ac:dyDescent="0.25">
      <c r="B289" s="4" t="s">
        <v>252</v>
      </c>
      <c r="H289" s="4">
        <v>9700</v>
      </c>
    </row>
    <row r="290" spans="1:12" x14ac:dyDescent="0.25">
      <c r="B290" s="4" t="s">
        <v>272</v>
      </c>
      <c r="F290" s="4">
        <v>84000</v>
      </c>
    </row>
    <row r="291" spans="1:12" x14ac:dyDescent="0.25">
      <c r="B291" s="4" t="s">
        <v>273</v>
      </c>
      <c r="I291" s="4">
        <v>49400</v>
      </c>
    </row>
    <row r="292" spans="1:12" x14ac:dyDescent="0.25">
      <c r="B292" s="11" t="s">
        <v>323</v>
      </c>
      <c r="F292" s="4">
        <v>29325</v>
      </c>
    </row>
    <row r="293" spans="1:12" ht="15.75" x14ac:dyDescent="0.25">
      <c r="A293" s="6" t="s">
        <v>125</v>
      </c>
      <c r="B293" s="6" t="s">
        <v>115</v>
      </c>
      <c r="C293" s="6"/>
      <c r="D293" s="6"/>
      <c r="E293" s="6"/>
      <c r="F293" s="6"/>
      <c r="G293" s="6"/>
      <c r="H293" s="6"/>
      <c r="I293" s="6"/>
      <c r="J293" s="6"/>
      <c r="K293" s="6"/>
      <c r="L293" s="7">
        <f>C294+C295+E296+F297+I298+D295</f>
        <v>195680</v>
      </c>
    </row>
    <row r="294" spans="1:12" x14ac:dyDescent="0.25">
      <c r="B294" s="4" t="s">
        <v>116</v>
      </c>
      <c r="C294" s="4">
        <v>52000</v>
      </c>
    </row>
    <row r="295" spans="1:12" x14ac:dyDescent="0.25">
      <c r="B295" s="4" t="s">
        <v>117</v>
      </c>
      <c r="C295" s="4">
        <v>48300</v>
      </c>
      <c r="D295" s="4">
        <v>17100</v>
      </c>
    </row>
    <row r="296" spans="1:12" x14ac:dyDescent="0.25">
      <c r="B296" s="4" t="s">
        <v>14</v>
      </c>
      <c r="E296" s="4">
        <v>16600</v>
      </c>
    </row>
    <row r="297" spans="1:12" x14ac:dyDescent="0.25">
      <c r="B297" s="4" t="s">
        <v>274</v>
      </c>
      <c r="F297" s="4">
        <v>56400</v>
      </c>
    </row>
    <row r="298" spans="1:12" x14ac:dyDescent="0.25">
      <c r="B298" s="4" t="s">
        <v>275</v>
      </c>
      <c r="I298" s="4">
        <v>5280</v>
      </c>
    </row>
    <row r="300" spans="1:12" ht="15.75" x14ac:dyDescent="0.25">
      <c r="A300" s="6" t="s">
        <v>124</v>
      </c>
      <c r="B300" s="6" t="s">
        <v>118</v>
      </c>
      <c r="C300" s="6"/>
      <c r="D300" s="6"/>
      <c r="E300" s="6"/>
      <c r="F300" s="6"/>
      <c r="G300" s="6"/>
      <c r="H300" s="6"/>
      <c r="I300" s="6"/>
      <c r="J300" s="6"/>
      <c r="K300" s="6"/>
      <c r="L300" s="7">
        <f>F302+I303+C301</f>
        <v>138975</v>
      </c>
    </row>
    <row r="301" spans="1:12" x14ac:dyDescent="0.25">
      <c r="B301" s="4" t="s">
        <v>119</v>
      </c>
      <c r="C301" s="4">
        <v>5000</v>
      </c>
    </row>
    <row r="302" spans="1:12" x14ac:dyDescent="0.25">
      <c r="B302" s="4" t="s">
        <v>301</v>
      </c>
      <c r="F302" s="4">
        <v>89775</v>
      </c>
    </row>
    <row r="303" spans="1:12" x14ac:dyDescent="0.25">
      <c r="B303" s="4" t="s">
        <v>302</v>
      </c>
      <c r="I303" s="4">
        <v>44200</v>
      </c>
    </row>
    <row r="304" spans="1:12" x14ac:dyDescent="0.25">
      <c r="B304" s="11"/>
    </row>
    <row r="305" spans="1:12" ht="15.75" x14ac:dyDescent="0.25">
      <c r="A305" s="6" t="s">
        <v>123</v>
      </c>
      <c r="B305" s="6" t="s">
        <v>120</v>
      </c>
      <c r="C305" s="6"/>
      <c r="D305" s="6"/>
      <c r="E305" s="6"/>
      <c r="F305" s="6"/>
      <c r="G305" s="6"/>
      <c r="H305" s="6"/>
      <c r="I305" s="6"/>
      <c r="J305" s="6"/>
      <c r="K305" s="6"/>
      <c r="L305" s="7">
        <f>C306+C307+E308+F309+I310</f>
        <v>188150</v>
      </c>
    </row>
    <row r="306" spans="1:12" x14ac:dyDescent="0.25">
      <c r="B306" s="4" t="s">
        <v>121</v>
      </c>
      <c r="C306" s="4">
        <v>5000</v>
      </c>
    </row>
    <row r="307" spans="1:12" x14ac:dyDescent="0.25">
      <c r="B307" s="4" t="s">
        <v>122</v>
      </c>
      <c r="C307" s="4">
        <v>27900</v>
      </c>
    </row>
    <row r="308" spans="1:12" x14ac:dyDescent="0.25">
      <c r="B308" s="4" t="s">
        <v>14</v>
      </c>
      <c r="E308" s="4">
        <v>40500</v>
      </c>
    </row>
    <row r="309" spans="1:12" x14ac:dyDescent="0.25">
      <c r="B309" s="4" t="s">
        <v>261</v>
      </c>
      <c r="F309" s="4">
        <v>78750</v>
      </c>
    </row>
    <row r="310" spans="1:12" x14ac:dyDescent="0.25">
      <c r="B310" s="4" t="s">
        <v>262</v>
      </c>
      <c r="I310" s="4">
        <v>36000</v>
      </c>
    </row>
    <row r="312" spans="1:12" ht="15.75" x14ac:dyDescent="0.25">
      <c r="A312" s="6" t="s">
        <v>127</v>
      </c>
      <c r="B312" s="6" t="s">
        <v>128</v>
      </c>
      <c r="C312" s="6"/>
      <c r="D312" s="6"/>
      <c r="E312" s="6"/>
      <c r="F312" s="6"/>
      <c r="G312" s="6"/>
      <c r="H312" s="6"/>
      <c r="I312" s="6"/>
      <c r="J312" s="6"/>
      <c r="K312" s="6"/>
      <c r="L312" s="7">
        <f>C313+E314+F315+I316</f>
        <v>445320</v>
      </c>
    </row>
    <row r="313" spans="1:12" x14ac:dyDescent="0.25">
      <c r="B313" s="4" t="s">
        <v>129</v>
      </c>
      <c r="C313" s="4">
        <v>176400</v>
      </c>
    </row>
    <row r="314" spans="1:12" x14ac:dyDescent="0.25">
      <c r="B314" s="4" t="s">
        <v>14</v>
      </c>
      <c r="E314" s="4">
        <v>0</v>
      </c>
    </row>
    <row r="315" spans="1:12" x14ac:dyDescent="0.25">
      <c r="B315" s="4" t="s">
        <v>277</v>
      </c>
      <c r="F315" s="4">
        <v>177000</v>
      </c>
    </row>
    <row r="316" spans="1:12" x14ac:dyDescent="0.25">
      <c r="B316" s="4" t="s">
        <v>278</v>
      </c>
      <c r="I316" s="4">
        <v>91920</v>
      </c>
    </row>
    <row r="318" spans="1:12" ht="15.75" x14ac:dyDescent="0.25">
      <c r="A318" s="6" t="s">
        <v>130</v>
      </c>
      <c r="B318" s="6" t="s">
        <v>131</v>
      </c>
      <c r="C318" s="6"/>
      <c r="D318" s="6"/>
      <c r="E318" s="6"/>
      <c r="F318" s="6"/>
      <c r="G318" s="6"/>
      <c r="H318" s="6"/>
      <c r="I318" s="6"/>
      <c r="J318" s="6"/>
      <c r="K318" s="6"/>
      <c r="L318" s="7">
        <f>C319+E320+F321+I322</f>
        <v>275050</v>
      </c>
    </row>
    <row r="319" spans="1:12" x14ac:dyDescent="0.25">
      <c r="B319" s="4" t="s">
        <v>132</v>
      </c>
      <c r="C319" s="4">
        <v>33300</v>
      </c>
    </row>
    <row r="320" spans="1:12" x14ac:dyDescent="0.25">
      <c r="B320" s="4" t="s">
        <v>14</v>
      </c>
      <c r="E320" s="4">
        <v>85000</v>
      </c>
    </row>
    <row r="321" spans="1:12" x14ac:dyDescent="0.25">
      <c r="B321" s="4" t="s">
        <v>276</v>
      </c>
      <c r="F321" s="4">
        <v>108750</v>
      </c>
    </row>
    <row r="322" spans="1:12" x14ac:dyDescent="0.25">
      <c r="B322" s="4" t="s">
        <v>268</v>
      </c>
      <c r="I322" s="4">
        <v>48000</v>
      </c>
    </row>
    <row r="323" spans="1:12" x14ac:dyDescent="0.25">
      <c r="B323" s="11"/>
    </row>
    <row r="324" spans="1:12" ht="15.75" x14ac:dyDescent="0.25">
      <c r="A324" s="6" t="s">
        <v>133</v>
      </c>
      <c r="B324" s="6" t="s">
        <v>134</v>
      </c>
      <c r="C324" s="6"/>
      <c r="D324" s="6"/>
      <c r="E324" s="6"/>
      <c r="F324" s="6"/>
      <c r="G324" s="6"/>
      <c r="H324" s="6"/>
      <c r="I324" s="6"/>
      <c r="J324" s="6"/>
      <c r="K324" s="6"/>
      <c r="L324" s="7">
        <f>C325+C326+C327+C328+C329+E330+F331+I332-F333</f>
        <v>304850</v>
      </c>
    </row>
    <row r="325" spans="1:12" x14ac:dyDescent="0.25">
      <c r="B325" s="4" t="s">
        <v>135</v>
      </c>
      <c r="C325" s="4">
        <v>9000</v>
      </c>
    </row>
    <row r="326" spans="1:12" x14ac:dyDescent="0.25">
      <c r="B326" s="4" t="s">
        <v>136</v>
      </c>
      <c r="C326" s="4">
        <v>7500</v>
      </c>
    </row>
    <row r="327" spans="1:12" x14ac:dyDescent="0.25">
      <c r="B327" s="4" t="s">
        <v>137</v>
      </c>
      <c r="C327" s="4">
        <v>30000</v>
      </c>
    </row>
    <row r="328" spans="1:12" x14ac:dyDescent="0.25">
      <c r="B328" s="4" t="s">
        <v>138</v>
      </c>
      <c r="C328" s="4">
        <v>14000</v>
      </c>
    </row>
    <row r="329" spans="1:12" x14ac:dyDescent="0.25">
      <c r="B329" s="4" t="s">
        <v>139</v>
      </c>
      <c r="C329" s="4">
        <v>5000</v>
      </c>
    </row>
    <row r="330" spans="1:12" x14ac:dyDescent="0.25">
      <c r="B330" s="4" t="s">
        <v>14</v>
      </c>
      <c r="E330" s="4">
        <v>85000</v>
      </c>
    </row>
    <row r="331" spans="1:12" x14ac:dyDescent="0.25">
      <c r="B331" s="4" t="s">
        <v>289</v>
      </c>
      <c r="F331" s="4">
        <v>159375</v>
      </c>
    </row>
    <row r="332" spans="1:12" x14ac:dyDescent="0.25">
      <c r="B332" s="4" t="s">
        <v>216</v>
      </c>
      <c r="I332" s="4">
        <v>12000</v>
      </c>
    </row>
    <row r="333" spans="1:12" x14ac:dyDescent="0.25">
      <c r="B333" s="11" t="s">
        <v>324</v>
      </c>
      <c r="F333" s="4">
        <v>17025</v>
      </c>
    </row>
    <row r="334" spans="1:12" ht="15.75" x14ac:dyDescent="0.25">
      <c r="A334" s="6" t="s">
        <v>140</v>
      </c>
      <c r="B334" s="6" t="s">
        <v>141</v>
      </c>
      <c r="C334" s="6"/>
      <c r="D334" s="6"/>
      <c r="E334" s="6"/>
      <c r="F334" s="6"/>
      <c r="G334" s="6"/>
      <c r="H334" s="6"/>
      <c r="I334" s="6"/>
      <c r="J334" s="6"/>
      <c r="K334" s="6"/>
      <c r="L334" s="7">
        <f>C335+E336+F337+I338</f>
        <v>111950</v>
      </c>
    </row>
    <row r="335" spans="1:12" x14ac:dyDescent="0.25">
      <c r="B335" s="4" t="s">
        <v>142</v>
      </c>
      <c r="C335" s="4">
        <v>29000</v>
      </c>
    </row>
    <row r="336" spans="1:12" x14ac:dyDescent="0.25">
      <c r="B336" s="4" t="s">
        <v>14</v>
      </c>
      <c r="E336" s="4">
        <v>12000</v>
      </c>
    </row>
    <row r="337" spans="1:12" x14ac:dyDescent="0.25">
      <c r="B337" s="4" t="s">
        <v>201</v>
      </c>
      <c r="F337" s="4">
        <v>57750</v>
      </c>
    </row>
    <row r="338" spans="1:12" x14ac:dyDescent="0.25">
      <c r="B338" s="4" t="s">
        <v>292</v>
      </c>
      <c r="I338" s="4">
        <v>13200</v>
      </c>
    </row>
    <row r="340" spans="1:12" ht="15.75" x14ac:dyDescent="0.25">
      <c r="A340" s="6" t="s">
        <v>143</v>
      </c>
      <c r="B340" s="6" t="s">
        <v>144</v>
      </c>
      <c r="C340" s="6"/>
      <c r="D340" s="6"/>
      <c r="E340" s="6"/>
      <c r="F340" s="6"/>
      <c r="G340" s="6"/>
      <c r="H340" s="6"/>
      <c r="I340" s="6"/>
      <c r="J340" s="6"/>
      <c r="K340" s="6"/>
      <c r="L340" s="7">
        <f>C342+F343+I344+C341</f>
        <v>797000</v>
      </c>
    </row>
    <row r="341" spans="1:12" x14ac:dyDescent="0.25">
      <c r="B341" s="4" t="s">
        <v>145</v>
      </c>
      <c r="C341" s="4">
        <v>25000</v>
      </c>
    </row>
    <row r="342" spans="1:12" x14ac:dyDescent="0.25">
      <c r="B342" s="4" t="s">
        <v>146</v>
      </c>
      <c r="C342" s="4">
        <v>42000</v>
      </c>
    </row>
    <row r="343" spans="1:12" x14ac:dyDescent="0.25">
      <c r="B343" s="4" t="s">
        <v>314</v>
      </c>
      <c r="F343" s="4">
        <v>450000</v>
      </c>
    </row>
    <row r="344" spans="1:12" x14ac:dyDescent="0.25">
      <c r="B344" s="4" t="s">
        <v>315</v>
      </c>
      <c r="I344" s="8">
        <v>280000</v>
      </c>
    </row>
    <row r="346" spans="1:12" ht="15.75" x14ac:dyDescent="0.25">
      <c r="A346" s="6" t="s">
        <v>147</v>
      </c>
      <c r="B346" s="6" t="s">
        <v>148</v>
      </c>
      <c r="C346" s="6"/>
      <c r="D346" s="6"/>
      <c r="E346" s="6"/>
      <c r="F346" s="6"/>
      <c r="G346" s="6"/>
      <c r="H346" s="6"/>
      <c r="I346" s="6"/>
      <c r="J346" s="6"/>
      <c r="K346" s="6"/>
      <c r="L346" s="7">
        <f>C347+E348+F349+I350+F351</f>
        <v>338075</v>
      </c>
    </row>
    <row r="347" spans="1:12" x14ac:dyDescent="0.25">
      <c r="B347" s="4" t="s">
        <v>149</v>
      </c>
      <c r="C347" s="4">
        <v>80000</v>
      </c>
    </row>
    <row r="348" spans="1:12" x14ac:dyDescent="0.25">
      <c r="B348" s="4" t="s">
        <v>14</v>
      </c>
      <c r="E348" s="4">
        <v>61700</v>
      </c>
    </row>
    <row r="349" spans="1:12" x14ac:dyDescent="0.25">
      <c r="B349" s="4" t="s">
        <v>309</v>
      </c>
      <c r="F349" s="4">
        <v>129375</v>
      </c>
    </row>
    <row r="350" spans="1:12" x14ac:dyDescent="0.25">
      <c r="B350" s="4" t="s">
        <v>310</v>
      </c>
      <c r="I350" s="4">
        <v>59200</v>
      </c>
    </row>
    <row r="351" spans="1:12" x14ac:dyDescent="0.25">
      <c r="B351" s="11" t="s">
        <v>327</v>
      </c>
      <c r="F351" s="4">
        <v>7800</v>
      </c>
    </row>
    <row r="352" spans="1:12" ht="15.75" x14ac:dyDescent="0.25">
      <c r="A352" s="6" t="s">
        <v>150</v>
      </c>
      <c r="B352" s="6" t="s">
        <v>151</v>
      </c>
      <c r="C352" s="6"/>
      <c r="D352" s="6"/>
      <c r="E352" s="6"/>
      <c r="F352" s="6"/>
      <c r="G352" s="6"/>
      <c r="H352" s="6"/>
      <c r="I352" s="6"/>
      <c r="J352" s="6"/>
      <c r="K352" s="6"/>
      <c r="L352" s="7">
        <f>C353+E355+C354+F356+I357</f>
        <v>100000</v>
      </c>
    </row>
    <row r="353" spans="1:12" x14ac:dyDescent="0.25">
      <c r="B353" s="4" t="s">
        <v>152</v>
      </c>
      <c r="C353" s="4">
        <v>55000</v>
      </c>
    </row>
    <row r="354" spans="1:12" x14ac:dyDescent="0.25">
      <c r="B354" s="4" t="s">
        <v>153</v>
      </c>
      <c r="C354" s="4">
        <v>0</v>
      </c>
    </row>
    <row r="355" spans="1:12" x14ac:dyDescent="0.25">
      <c r="B355" s="4" t="s">
        <v>14</v>
      </c>
      <c r="E355" s="4">
        <v>45000</v>
      </c>
    </row>
    <row r="356" spans="1:12" x14ac:dyDescent="0.25">
      <c r="B356" s="4" t="s">
        <v>211</v>
      </c>
      <c r="F356" s="4">
        <v>0</v>
      </c>
    </row>
    <row r="357" spans="1:12" x14ac:dyDescent="0.25">
      <c r="B357" s="4" t="s">
        <v>205</v>
      </c>
      <c r="I357" s="4">
        <v>0</v>
      </c>
    </row>
    <row r="359" spans="1:12" ht="15.75" x14ac:dyDescent="0.25">
      <c r="A359" s="6" t="s">
        <v>154</v>
      </c>
      <c r="B359" s="6" t="s">
        <v>155</v>
      </c>
      <c r="C359" s="6"/>
      <c r="D359" s="6"/>
      <c r="E359" s="6"/>
      <c r="F359" s="6"/>
      <c r="G359" s="6"/>
      <c r="H359" s="6"/>
      <c r="I359" s="6"/>
      <c r="J359" s="6"/>
      <c r="K359" s="6"/>
      <c r="L359" s="7">
        <f>C360+E361+F362+I363</f>
        <v>20700</v>
      </c>
    </row>
    <row r="360" spans="1:12" x14ac:dyDescent="0.25">
      <c r="B360" s="4" t="s">
        <v>237</v>
      </c>
      <c r="C360" s="4">
        <v>7500</v>
      </c>
    </row>
    <row r="361" spans="1:12" x14ac:dyDescent="0.25">
      <c r="B361" s="4" t="s">
        <v>14</v>
      </c>
      <c r="E361" s="4">
        <v>0</v>
      </c>
    </row>
    <row r="362" spans="1:12" x14ac:dyDescent="0.25">
      <c r="B362" s="4" t="s">
        <v>260</v>
      </c>
      <c r="F362" s="4">
        <v>13200</v>
      </c>
    </row>
    <row r="363" spans="1:12" x14ac:dyDescent="0.25">
      <c r="B363" s="4" t="s">
        <v>205</v>
      </c>
      <c r="I363" s="4">
        <v>0</v>
      </c>
    </row>
    <row r="365" spans="1:12" ht="15.75" x14ac:dyDescent="0.25">
      <c r="A365" s="6" t="s">
        <v>156</v>
      </c>
      <c r="B365" s="6" t="s">
        <v>157</v>
      </c>
      <c r="C365" s="6"/>
      <c r="D365" s="6"/>
      <c r="E365" s="6"/>
      <c r="F365" s="6"/>
      <c r="G365" s="6"/>
      <c r="H365" s="6"/>
      <c r="I365" s="6"/>
      <c r="J365" s="6"/>
      <c r="K365" s="6"/>
      <c r="L365" s="7">
        <f>C366+D366+E368+H370+H371+H372+H373+C367+D367+H369</f>
        <v>1350000</v>
      </c>
    </row>
    <row r="366" spans="1:12" x14ac:dyDescent="0.25">
      <c r="B366" s="4" t="s">
        <v>158</v>
      </c>
      <c r="C366" s="4">
        <v>493000</v>
      </c>
      <c r="D366" s="4">
        <v>103600</v>
      </c>
    </row>
    <row r="367" spans="1:12" x14ac:dyDescent="0.25">
      <c r="B367" s="4" t="s">
        <v>227</v>
      </c>
      <c r="C367" s="4">
        <v>169600</v>
      </c>
      <c r="D367" s="4">
        <v>118500</v>
      </c>
    </row>
    <row r="368" spans="1:12" x14ac:dyDescent="0.25">
      <c r="B368" s="4" t="s">
        <v>14</v>
      </c>
      <c r="E368" s="4">
        <v>84000</v>
      </c>
    </row>
    <row r="369" spans="1:12" x14ac:dyDescent="0.25">
      <c r="B369" s="4" t="s">
        <v>248</v>
      </c>
      <c r="H369" s="4">
        <v>80600</v>
      </c>
    </row>
    <row r="370" spans="1:12" x14ac:dyDescent="0.25">
      <c r="B370" s="4" t="s">
        <v>247</v>
      </c>
      <c r="H370" s="4">
        <v>80600</v>
      </c>
    </row>
    <row r="371" spans="1:12" x14ac:dyDescent="0.25">
      <c r="B371" s="4" t="s">
        <v>249</v>
      </c>
      <c r="H371" s="4">
        <v>82500</v>
      </c>
    </row>
    <row r="372" spans="1:12" x14ac:dyDescent="0.25">
      <c r="B372" s="4" t="s">
        <v>250</v>
      </c>
      <c r="H372" s="4">
        <v>77700</v>
      </c>
    </row>
    <row r="373" spans="1:12" x14ac:dyDescent="0.25">
      <c r="B373" s="4" t="s">
        <v>251</v>
      </c>
      <c r="H373" s="4">
        <v>59900</v>
      </c>
    </row>
    <row r="375" spans="1:12" ht="15.75" x14ac:dyDescent="0.25">
      <c r="A375" s="10" t="s">
        <v>196</v>
      </c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7">
        <f>SUM(L5:L374)+F376</f>
        <v>18021920</v>
      </c>
    </row>
    <row r="376" spans="1:12" x14ac:dyDescent="0.25">
      <c r="B376" s="11" t="s">
        <v>326</v>
      </c>
      <c r="F376" s="4">
        <v>10425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%username%istrator</dc:creator>
  <cp:lastModifiedBy>dasa_</cp:lastModifiedBy>
  <dcterms:created xsi:type="dcterms:W3CDTF">2021-03-31T11:07:38Z</dcterms:created>
  <dcterms:modified xsi:type="dcterms:W3CDTF">2023-05-16T19:44:34Z</dcterms:modified>
</cp:coreProperties>
</file>